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95" activeTab="1"/>
  </bookViews>
  <sheets>
    <sheet name="Procesos de Compra" sheetId="1" r:id="rId1"/>
    <sheet name="Infimas Cuantías" sheetId="2" r:id="rId2"/>
    <sheet name="Hoja1" sheetId="3" r:id="rId3"/>
  </sheets>
  <definedNames>
    <definedName name="_xlnm._FilterDatabase" localSheetId="0" hidden="1">'Procesos de Compra'!$B$3:$G$111</definedName>
  </definedNames>
  <calcPr fullCalcOnLoad="1"/>
</workbook>
</file>

<file path=xl/sharedStrings.xml><?xml version="1.0" encoding="utf-8"?>
<sst xmlns="http://schemas.openxmlformats.org/spreadsheetml/2006/main" count="697" uniqueCount="212">
  <si>
    <t>PROCESOS DE CONTRATACIÓN Y COMPRAS PÚBLICAS DE BIENES Y SERVICIOS</t>
  </si>
  <si>
    <t>PROVINCIA</t>
  </si>
  <si>
    <t>TIPO DE CONTRATACIÓN
(seleccionar)</t>
  </si>
  <si>
    <t>CÓDIGO DEL PROCESO SOCE</t>
  </si>
  <si>
    <t>FECHA DE PUBLICACIÓN</t>
  </si>
  <si>
    <t>MONTO</t>
  </si>
  <si>
    <t>ESTADO
(seleccionar)</t>
  </si>
  <si>
    <t>CAÑAR</t>
  </si>
  <si>
    <t>Subasta Inversa Electrónica
Contratacion del Servicio de Seguridad y Vigilancia</t>
  </si>
  <si>
    <t>SIE-CRIE-001-2021</t>
  </si>
  <si>
    <t>26/01/2021</t>
  </si>
  <si>
    <t>Ejecución de Contrato</t>
  </si>
  <si>
    <t>Subasta Inversa Electrónica
 ADQUISICIÓN DE MEDICAMENTOS VARIOS DEL SISTEMA CARDIOVASCULAR</t>
  </si>
  <si>
    <t>SIE-CRIE-002-2021</t>
  </si>
  <si>
    <t>Subasta Inversa Electrónica
ADQUISICIÓN DE DISPOSITIVOS MEDICOS DE USO GENERAL PARA EL CENTRO DE REHABILITACION INTEGRAL ESPECILIZADO</t>
  </si>
  <si>
    <t>SIE-CRIE-003-2021</t>
  </si>
  <si>
    <t>DESIERTO</t>
  </si>
  <si>
    <t>Subasta Inversa Electrónica
ADQUISICIÓN DE MEDICAMENTOS GASTROINTESTINALES PARA EL CENTRO DE REHABILITACION INTEGRAL ESPECIALIZADO AZOGUES</t>
  </si>
  <si>
    <t>SIE-CRIE-004-2021</t>
  </si>
  <si>
    <t>59,076.12</t>
  </si>
  <si>
    <t>Subasta Inversa Electrónica
ADQUISICIÓN DE DISPOSITIVOS MEDICOS DE USOR GENERAL</t>
  </si>
  <si>
    <t>SIE-CRIE-005-2021</t>
  </si>
  <si>
    <t>30/8/2021</t>
  </si>
  <si>
    <t>Subasta Inversa Electrónica
Adquisición de Dispositivos Médicos de Uso General</t>
  </si>
  <si>
    <t>SIE-CRIE-006-2021</t>
  </si>
  <si>
    <t>23/09/2021</t>
  </si>
  <si>
    <t>Subasta Inversa Electrónica
 Adquisicion de Medicamentos de Grupo Terapéutico N Sistema Nervioso</t>
  </si>
  <si>
    <t>SIE-CRIE-07-2021</t>
  </si>
  <si>
    <t>27/10/2021</t>
  </si>
  <si>
    <t>Subasta Inversa Electrónica
ADQUISICIÓN DE MEDICAMENTOS DEL TRACTO ALIMENTARIO Y METABOLISMO</t>
  </si>
  <si>
    <t>SIE-CRIE-08-2021</t>
  </si>
  <si>
    <t>29/11/2021</t>
  </si>
  <si>
    <t>Subasta Inversa Electrónica
ADQUISICIÓN DE MEDICAMENTOS DEL SISTEMA CARDIOVASCULAR</t>
  </si>
  <si>
    <t>SIE-CRIE-09-2021</t>
  </si>
  <si>
    <t>ADJUDICADO</t>
  </si>
  <si>
    <t>ADQUISICIÓN DE MEDICAMENTOS POR CATALOGO ELECTRONICO</t>
  </si>
  <si>
    <t>CATE-CRIE-001-2021</t>
  </si>
  <si>
    <t>REVISADA</t>
  </si>
  <si>
    <t>ADQUISICION DE MATERIALES DE ASEO LIQUIDO PARA LIMPIAR VIDRIO ATOMIZADOR 500 CC</t>
  </si>
  <si>
    <t>CATE-CRIE-003-2021</t>
  </si>
  <si>
    <t>ADQUISICION DE MATERIALES DE ASEO ESPONJA PARA LAVAR PLATOS FIBRA MIXTA</t>
  </si>
  <si>
    <t xml:space="preserve">ADQUISICION DE MATERIALES DE ASEO  PAPEL TOALLA DE MANOS </t>
  </si>
  <si>
    <t>ADQUISICION DE MATERIALES DE ASEO  ANTISARRO LITRO</t>
  </si>
  <si>
    <t>ADQUISICION DE MATERIALES DE ASEO  HIPOCLORITO DE SODIO AL 5 POR CIENTO, GALON</t>
  </si>
  <si>
    <t>ADQUISICION DE MATERIALES DE ASEO  GUANTES DE CAUCHO NO 7 Y MEDIO BICOLOR</t>
  </si>
  <si>
    <t>ADQUISICION DE MATERIALES DE ASEO  GUANTES DE CAUCHO NO 8 BICOLOR</t>
  </si>
  <si>
    <t>ADQUISICION DE MATERIALES DE ASEO  ESTROPAJO DE BRONCE</t>
  </si>
  <si>
    <t>ADQUISICION DE MATERIALES DE ASEO  PAPEL HIGIENICO JUMBO DOBLE HOJA BLANCO 250 METROS</t>
  </si>
  <si>
    <t>ADQUISICION DE MATERIALES DE ASEO  LIQUIDO (ACEITE) LIMPIA MUEBLES FRASCO 250 CC</t>
  </si>
  <si>
    <t>ADQUISICION DE MATERIALES DE ASEO LAVA VAJILLA 1000 GR.</t>
  </si>
  <si>
    <t>MATERILES DE OFICINA</t>
  </si>
  <si>
    <t>CATE-CRIE-7-2021</t>
  </si>
  <si>
    <t>AMOXILILINA POLVO PARA SUSENSION 25MG</t>
  </si>
  <si>
    <t>CATE-CRIE-5-2021</t>
  </si>
  <si>
    <t>AMOXILINA 500MG SOLIDO ORAL</t>
  </si>
  <si>
    <t>BETAMETASONA</t>
  </si>
  <si>
    <t>BUPRERNORFINA</t>
  </si>
  <si>
    <t>HIDROCORTISONA MAS SUCCINATO SODICO</t>
  </si>
  <si>
    <t>SALES DE REHIDRATACIÓN ORAL: GLUCOSA, CLORURO DE SODIO, CLORURO DE POTASIO, CITRATO TRISÓDICO DIHIDRATO</t>
  </si>
  <si>
    <t>INSULINA HUMANA (ACCIÓN RÁPIDA)</t>
  </si>
  <si>
    <t>LEVOTIROXINA SÓDICA</t>
  </si>
  <si>
    <t>CEFALEXINA</t>
  </si>
  <si>
    <t>DIMENHIDRINATO</t>
  </si>
  <si>
    <t>ESPIRONOLACTONA</t>
  </si>
  <si>
    <t>ESTRADIOL VALERATP</t>
  </si>
  <si>
    <t>MOMETASONA</t>
  </si>
  <si>
    <t>SALBUTAMOL</t>
  </si>
  <si>
    <t>SALES DE REHIDRATACIÓN</t>
  </si>
  <si>
    <t>AMOXICILINA MAS ACIDO CLAVULONICO</t>
  </si>
  <si>
    <t>FENITOINA</t>
  </si>
  <si>
    <t>FUROSEMIDA</t>
  </si>
  <si>
    <t>LEVOTIROXINA 50</t>
  </si>
  <si>
    <t>DIVISION MEDICA</t>
  </si>
  <si>
    <t>CATE-CRIE-6-2021</t>
  </si>
  <si>
    <t>SILLA PARA ALUMNO</t>
  </si>
  <si>
    <t xml:space="preserve">MESA PARA ALUMNO </t>
  </si>
  <si>
    <t>SERVICIO DE MANTENIMIENTO DE ÁREAS VERDES Y JARDINERÍA.</t>
  </si>
  <si>
    <t>CATE-CRIE-009-2021</t>
  </si>
  <si>
    <t>ADQUISICION DE OMEPRAZOL SOLIDO ORAL</t>
  </si>
  <si>
    <t>CATE-CRIE-008-2021</t>
  </si>
  <si>
    <t>CONTRATACIÓN DEL SERVICIO DE LIMPIEZA DE INTERIORES TIPO II</t>
  </si>
  <si>
    <t>CATE-CRIE-011-2021</t>
  </si>
  <si>
    <t xml:space="preserve">ADQUISICIÓN DE TRAMADOL SOLIDO ORAL </t>
  </si>
  <si>
    <t>CATE-CRIE-012-2021</t>
  </si>
  <si>
    <t>ADQUISICIÓN DE PRENDAS DE PROTECCIÓN PARA EL PERSONAL OPERATIVO</t>
  </si>
  <si>
    <t>CATE-CRIE-013-2021</t>
  </si>
  <si>
    <t>INFIMAS CUANTÍAS</t>
  </si>
  <si>
    <t>OBJETO DE LA COMPRA</t>
  </si>
  <si>
    <t>VALOR</t>
  </si>
  <si>
    <t>TIPO DE COMPRA</t>
  </si>
  <si>
    <t>RAZON SOCIAL DEL PROVEEDOR</t>
  </si>
  <si>
    <t xml:space="preserve">CONTRATACIÓN DEL SERVICIO DE PASAJES AL INTERIOR </t>
  </si>
  <si>
    <t>SERVICIO</t>
  </si>
  <si>
    <t>AEROVIPS</t>
  </si>
  <si>
    <t>ADQUISICION DE ALPRAZOLAN SOLIDO ORAL 0,50</t>
  </si>
  <si>
    <t>BIEN</t>
  </si>
  <si>
    <t>Representaciones M.H. CIA. LTDA.</t>
  </si>
  <si>
    <t>ADQUISICION DE AMITRIPTILINA</t>
  </si>
  <si>
    <t>MASTERCORP GUIDO ALEJANDRO BRITO GOMEZ</t>
  </si>
  <si>
    <t>ADQUISICION DE AMLODIPINO</t>
  </si>
  <si>
    <t>DISTRIBUIDORA DE MEDICAMENTOS DISPRESFARMA CIA. LTDA.</t>
  </si>
  <si>
    <t>ADQUISICION DE CLONACEPAM</t>
  </si>
  <si>
    <t>DIFARMEDIC</t>
  </si>
  <si>
    <t>ADQUISICION DE CLORTALIDONA</t>
  </si>
  <si>
    <t>REPRESENTACIONES M.H. CIA. LTDA. RICARDO IVAN MOLINA</t>
  </si>
  <si>
    <t>ADQUISICION DE MAGALDRATO</t>
  </si>
  <si>
    <t>TORRES PAZMIÑO OSWALDO PATRICIO</t>
  </si>
  <si>
    <t>CONTRATCION DEL SERVICIO DE LAVANDERIA</t>
  </si>
  <si>
    <t>EMPRESA LAVAXPRESS</t>
  </si>
  <si>
    <t>ADQUISICION DE MASCARILLAS QUIRURGICAS ELASTICO TAMAÑO ESTANDAR</t>
  </si>
  <si>
    <t>ESCANDON CARRION JOSE AUGUSTO</t>
  </si>
  <si>
    <t xml:space="preserve">ADQUISICION DE FORMULARIOS DE USO GENERAL </t>
  </si>
  <si>
    <t>Sarmiento Vintimilla Gustavo</t>
  </si>
  <si>
    <t>ADQUISICIÓN DE MASCARILLAS N95</t>
  </si>
  <si>
    <t>AGUIRRE MAYORGA JEANETH PAULINA</t>
  </si>
  <si>
    <t>ADQUISICIÓN DE LAGRIMAS ARTIFICILAES</t>
  </si>
  <si>
    <t>DISPRESFARMA</t>
  </si>
  <si>
    <t>ADQUISICIÓN DE PARACETAL SOLIDO ORAL 500 MG</t>
  </si>
  <si>
    <t>MEJIA RIVERA CHRISTIAN VICENTE</t>
  </si>
  <si>
    <t>ADQUISICIÓN DE DOXAZOCINA SOLIDO ORAL 4 MG</t>
  </si>
  <si>
    <t>REPRESENTACIONES MH</t>
  </si>
  <si>
    <t>ADQUISICIÓN DE CONDON MASCULINO</t>
  </si>
  <si>
    <t xml:space="preserve">ADQUISICIÓN DE TRAJES DE PROTECCIO </t>
  </si>
  <si>
    <t>ADQUISICIÓN DE ENALAPRIL SOLIDO ORAL 20 MG</t>
  </si>
  <si>
    <t>ADQUISICIÓN DE CARVEDILOL SOLIDO ORAL 25 MG</t>
  </si>
  <si>
    <t>ADQUISICIÓN DE COLLAR CERVICAL BLANDO TALLA MEDIANA</t>
  </si>
  <si>
    <t>PRODIMEDA</t>
  </si>
  <si>
    <t>ADQUISICIÓN DE CATETER INTRAVENOSO</t>
  </si>
  <si>
    <t xml:space="preserve">ADQUISICIÓN DE LANCETA PARA PUNCION </t>
  </si>
  <si>
    <t xml:space="preserve">CUASCOTA COLCHA LOURDES YONELA </t>
  </si>
  <si>
    <t>ADQUISICIÓN DE ACIDO ACETILSALICICO SOLIDO ORAL 100 MG</t>
  </si>
  <si>
    <t>ADQUISICIÓN DE GUANTES QUIRURGICOS 7</t>
  </si>
  <si>
    <t>ADQUISICION DE FRASCO BOSA ANCHA TAPA HERMÉTICA</t>
  </si>
  <si>
    <t>CUASCOTA COLCHA LOURDES YONELA</t>
  </si>
  <si>
    <t>ADQUISICIION DE DISPOSITIVOS ODONTOLOGICOS</t>
  </si>
  <si>
    <t>ENRIQUEZ ARROYO MAURI VANESSA</t>
  </si>
  <si>
    <t>ADQUISICIÓN DE LOSARTAN SOLIDO ORAL 100 MG</t>
  </si>
  <si>
    <t>ADQUISICIÓN DE ACIDO VALPROICO SOLIDO ORAL 500 MG</t>
  </si>
  <si>
    <t>PHARMACITY</t>
  </si>
  <si>
    <t xml:space="preserve">ADQUISICIÓN DE METFORMINA DE 850 MG SOLIDO ORAL </t>
  </si>
  <si>
    <t>ADQUISICIÓN DE CAJA PARA RECOLECCIÓN DE HECES</t>
  </si>
  <si>
    <t xml:space="preserve">ADQUISICIÓN DE GEMFIBROSILO </t>
  </si>
  <si>
    <t>LEBENFARMA S.A.</t>
  </si>
  <si>
    <t>ADQUISICIÓN DE AZITROMICINA SOLIDOORAL 500 MG</t>
  </si>
  <si>
    <t>ADQUISICIÓN DE CARVEDILOL SOLIDO ORAL 12,5</t>
  </si>
  <si>
    <t>IMPORTADORA Y DISTRIBUIDORA MEDICA FERBOVASA CIA. LTDA</t>
  </si>
  <si>
    <t>CONTRATACION DEL SERVICIO DE COMBUSTIBLE PARA VEHICULO</t>
  </si>
  <si>
    <t>ESTACION DE SERVICIO PYS BIBLIAN</t>
  </si>
  <si>
    <t>MANTENIMIENOT DE CERCA ELECTRICA Y PUERTA AUTOMATICA</t>
  </si>
  <si>
    <t>RAFAEL SALVADOR TENEZHAÑAY PEREZ</t>
  </si>
  <si>
    <t>ADQUISICIÓN DE MATERIALES DE OFICINA TONERS</t>
  </si>
  <si>
    <t>DIGITAL SERVICE</t>
  </si>
  <si>
    <t>ADQUISICION DE MATERIALES DE ASEO</t>
  </si>
  <si>
    <t>UNILIMPIO CIA LTDA</t>
  </si>
  <si>
    <t xml:space="preserve">MANTENIMIETO DE CISTERNA Y PISCINA </t>
  </si>
  <si>
    <t>HIDROSERVICIOS</t>
  </si>
  <si>
    <t>MOBILIARIO REPUESTOS Y ACCESORIOS</t>
  </si>
  <si>
    <t>JM MEDICAL</t>
  </si>
  <si>
    <t>FARMACOS GRUPO N</t>
  </si>
  <si>
    <t>FERBOVASA CIA LTDA</t>
  </si>
  <si>
    <t>MANTENIMIENTO PREVENTIVO Y CORRECTIVO DEL VEHÍCULO.</t>
  </si>
  <si>
    <t>TECNOAUTO INGENIERIA AUTOMOTRIZ</t>
  </si>
  <si>
    <t>FARMACOS GRUPO D</t>
  </si>
  <si>
    <t>MATERIALES DE MANTEMIENTO</t>
  </si>
  <si>
    <t>TENEZHAÑAY PEREZ RAFAEL SALVADOR</t>
  </si>
  <si>
    <t xml:space="preserve">MATERIALES DE ASEO </t>
  </si>
  <si>
    <t>HYDRO SERVICIOS</t>
  </si>
  <si>
    <t>MATERIALES DE OFICINA</t>
  </si>
  <si>
    <t>LA CONDAMINE</t>
  </si>
  <si>
    <t>ADQUISICIÓN DE SOLUCIONES DESINFECTANTES</t>
  </si>
  <si>
    <t xml:space="preserve">YC MEDICAL </t>
  </si>
  <si>
    <t>ADQUISICIÓN DE DISPOSITIVOS MEDICOS DE LABORATORIO</t>
  </si>
  <si>
    <t xml:space="preserve">CONTRATACIÓN DEL SERVICIO DE SEÑALETICA </t>
  </si>
  <si>
    <t>HOMEPRINT</t>
  </si>
  <si>
    <t>ADQUISICIÓN DE MEDICAMENTOS DEL SISTEMA MÚSCULO ESQUELÉTICO</t>
  </si>
  <si>
    <t>BIAMIGA</t>
  </si>
  <si>
    <t xml:space="preserve">ADQUISICIÓN DE REPUESTOS Y ACCESORIOS </t>
  </si>
  <si>
    <t xml:space="preserve">PÉREZ LUNA GABRIEL </t>
  </si>
  <si>
    <t xml:space="preserve">CONTRATACIÓN DEL SERVICIO DE RETAPIZADO PARA EL MOBILIARIO DEL CRIE </t>
  </si>
  <si>
    <t>ARMETALC</t>
  </si>
  <si>
    <t>ADQUISICIÓ DE MEDICAMENTOS DEL SISTEMA RESPIRATORIO</t>
  </si>
  <si>
    <t xml:space="preserve">ADQUISICIÓN DE OMEPRAZOL </t>
  </si>
  <si>
    <t>SIPSO</t>
  </si>
  <si>
    <t>CONTRATACIÓN SERVICIO MANTENIMIENTO GENERADOR, TRANSFORMADOR, TABLERO DE TRANSFERENCIA Y SISTEMA ELECTRICO</t>
  </si>
  <si>
    <t>HUGO NAVARRETE</t>
  </si>
  <si>
    <t>CONTRATACIÓN MANTENIMIENTO Y RECARGA DE EXTINTORES</t>
  </si>
  <si>
    <t>MANUEL CACERES GUAMAN</t>
  </si>
  <si>
    <t>ADQUISICIÓN DE MEDICAMENTOS DEL GRUPO TERAPEUTICO P</t>
  </si>
  <si>
    <t>RITA SALAS MENDEZ</t>
  </si>
  <si>
    <t>ADQUISISCIÓN DE MEDICAMENTOS ANTIDIABÉTICOS ORALES</t>
  </si>
  <si>
    <t>LORENA MOLINA</t>
  </si>
  <si>
    <t>CONTRATACION SERVICIO MANTENIMIENTO ASCENSOR</t>
  </si>
  <si>
    <t xml:space="preserve">EDUARDO NAVARRETE ALVARADO </t>
  </si>
  <si>
    <t>Ínfima Cuantía</t>
  </si>
  <si>
    <t>Adjudicado</t>
  </si>
  <si>
    <t>Publicación</t>
  </si>
  <si>
    <t>Finalizado</t>
  </si>
  <si>
    <t>Licitación</t>
  </si>
  <si>
    <t>Subasta Inversa Electrónica</t>
  </si>
  <si>
    <t>Procesos de Declaratoria de Emergencia</t>
  </si>
  <si>
    <t>Concurso Público</t>
  </si>
  <si>
    <t>Contratación Directa</t>
  </si>
  <si>
    <t>Menor Cuantía</t>
  </si>
  <si>
    <t>Lista corta</t>
  </si>
  <si>
    <t>Producción Nacional</t>
  </si>
  <si>
    <t>Terminación Unilateral</t>
  </si>
  <si>
    <t>Consultoría</t>
  </si>
  <si>
    <t>Régimen Especial</t>
  </si>
  <si>
    <t>Catálogo Electrónico</t>
  </si>
  <si>
    <t>Cotización</t>
  </si>
  <si>
    <t>Ferias Inclusivas</t>
  </si>
  <si>
    <t>Otras</t>
  </si>
</sst>
</file>

<file path=xl/styles.xml><?xml version="1.0" encoding="utf-8"?>
<styleSheet xmlns="http://schemas.openxmlformats.org/spreadsheetml/2006/main">
  <numFmts count="23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$&quot;#,###.##000_);[Red]\(&quot;$&quot;#,###.##000\)"/>
    <numFmt numFmtId="177" formatCode="m/d/yyyy;@"/>
    <numFmt numFmtId="178" formatCode="[$-300A]dddd\,\ d\ &quot;de&quot;\ mmmm\ &quot;de&quot;\ yyyy"/>
  </numFmts>
  <fonts count="53">
    <font>
      <sz val="11"/>
      <color theme="1"/>
      <name val="Calibri"/>
      <family val="2"/>
    </font>
    <font>
      <sz val="11"/>
      <name val="Calibri"/>
      <family val="2"/>
    </font>
    <font>
      <sz val="9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3"/>
      <color indexed="54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u val="single"/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8"/>
      <name val="Segoe UI"/>
      <family val="2"/>
    </font>
    <font>
      <sz val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Calibri"/>
      <family val="2"/>
    </font>
    <font>
      <b/>
      <u val="single"/>
      <sz val="8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u val="single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47" fillId="7" borderId="10" xfId="0" applyFont="1" applyFill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76" fontId="0" fillId="0" borderId="0" xfId="0" applyNumberFormat="1" applyAlignment="1">
      <alignment/>
    </xf>
    <xf numFmtId="0" fontId="48" fillId="0" borderId="0" xfId="0" applyFont="1" applyAlignment="1">
      <alignment vertical="center"/>
    </xf>
    <xf numFmtId="0" fontId="46" fillId="0" borderId="11" xfId="0" applyFont="1" applyBorder="1" applyAlignment="1">
      <alignment horizontal="center" vertical="center"/>
    </xf>
    <xf numFmtId="0" fontId="46" fillId="0" borderId="11" xfId="0" applyFont="1" applyBorder="1" applyAlignment="1">
      <alignment horizontal="left" vertical="center" wrapText="1"/>
    </xf>
    <xf numFmtId="176" fontId="46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left" vertical="center" wrapText="1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0" fontId="49" fillId="0" borderId="0" xfId="0" applyFont="1" applyAlignment="1">
      <alignment horizontal="center" wrapText="1"/>
    </xf>
    <xf numFmtId="0" fontId="50" fillId="0" borderId="0" xfId="0" applyFont="1" applyAlignment="1">
      <alignment horizontal="center"/>
    </xf>
    <xf numFmtId="177" fontId="50" fillId="0" borderId="0" xfId="0" applyNumberFormat="1" applyFont="1" applyAlignment="1">
      <alignment horizontal="center" vertical="center"/>
    </xf>
    <xf numFmtId="43" fontId="50" fillId="0" borderId="0" xfId="49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49" fillId="0" borderId="11" xfId="0" applyFont="1" applyBorder="1" applyAlignment="1">
      <alignment horizontal="center" vertical="center" wrapText="1"/>
    </xf>
    <xf numFmtId="177" fontId="49" fillId="0" borderId="11" xfId="0" applyNumberFormat="1" applyFont="1" applyBorder="1" applyAlignment="1">
      <alignment horizontal="center" vertical="center" wrapText="1"/>
    </xf>
    <xf numFmtId="0" fontId="50" fillId="0" borderId="11" xfId="0" applyFont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 wrapText="1"/>
    </xf>
    <xf numFmtId="0" fontId="51" fillId="0" borderId="11" xfId="0" applyFont="1" applyFill="1" applyBorder="1" applyAlignment="1">
      <alignment horizontal="left" vertical="center" wrapText="1"/>
    </xf>
    <xf numFmtId="177" fontId="51" fillId="0" borderId="11" xfId="0" applyNumberFormat="1" applyFont="1" applyFill="1" applyBorder="1" applyAlignment="1">
      <alignment horizontal="center" vertical="center" wrapText="1"/>
    </xf>
    <xf numFmtId="167" fontId="51" fillId="0" borderId="11" xfId="0" applyNumberFormat="1" applyFont="1" applyFill="1" applyBorder="1" applyAlignment="1">
      <alignment horizontal="center" vertical="center" wrapText="1"/>
    </xf>
    <xf numFmtId="167" fontId="50" fillId="0" borderId="0" xfId="0" applyNumberFormat="1" applyFont="1" applyAlignment="1">
      <alignment horizontal="center"/>
    </xf>
    <xf numFmtId="0" fontId="2" fillId="0" borderId="11" xfId="0" applyFont="1" applyFill="1" applyBorder="1" applyAlignment="1" quotePrefix="1">
      <alignment horizontal="left" vertical="center" wrapText="1"/>
    </xf>
    <xf numFmtId="167" fontId="2" fillId="0" borderId="11" xfId="0" applyNumberFormat="1" applyFont="1" applyFill="1" applyBorder="1" applyAlignment="1" quotePrefix="1">
      <alignment horizontal="center" vertical="center" wrapText="1"/>
    </xf>
    <xf numFmtId="0" fontId="0" fillId="0" borderId="11" xfId="0" applyFont="1" applyFill="1" applyBorder="1" applyAlignment="1" quotePrefix="1">
      <alignment horizontal="left" vertical="center" wrapText="1"/>
    </xf>
    <xf numFmtId="0" fontId="0" fillId="0" borderId="11" xfId="0" applyBorder="1" applyAlignment="1" quotePrefix="1">
      <alignment horizontal="center"/>
    </xf>
    <xf numFmtId="0" fontId="0" fillId="0" borderId="11" xfId="0" applyBorder="1" applyAlignment="1" quotePrefix="1">
      <alignment horizontal="left" vertical="center" wrapText="1"/>
    </xf>
    <xf numFmtId="0" fontId="0" fillId="0" borderId="11" xfId="0" applyBorder="1" applyAlignment="1" quotePrefix="1">
      <alignment horizontal="left"/>
    </xf>
    <xf numFmtId="0" fontId="48" fillId="0" borderId="0" xfId="0" applyFont="1" applyAlignment="1">
      <alignment horizontal="center" vertical="center"/>
    </xf>
    <xf numFmtId="177" fontId="48" fillId="0" borderId="0" xfId="0" applyNumberFormat="1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horizontal="left" vertical="center" wrapText="1"/>
    </xf>
    <xf numFmtId="176" fontId="52" fillId="0" borderId="0" xfId="0" applyNumberFormat="1" applyFont="1" applyAlignment="1">
      <alignment horizontal="center" vertical="center"/>
    </xf>
    <xf numFmtId="2" fontId="28" fillId="33" borderId="11" xfId="0" applyNumberFormat="1" applyFont="1" applyFill="1" applyBorder="1" applyAlignment="1">
      <alignment horizontal="center" vertical="center" wrapText="1"/>
    </xf>
    <xf numFmtId="2" fontId="28" fillId="33" borderId="11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1:G116"/>
  <sheetViews>
    <sheetView zoomScale="130" zoomScaleNormal="130" workbookViewId="0" topLeftCell="A109">
      <selection activeCell="C115" sqref="C115:D116"/>
    </sheetView>
  </sheetViews>
  <sheetFormatPr defaultColWidth="11.57421875" defaultRowHeight="19.5" customHeight="1"/>
  <cols>
    <col min="1" max="2" width="11.57421875" style="14" customWidth="1"/>
    <col min="3" max="3" width="48.28125" style="14" customWidth="1"/>
    <col min="4" max="4" width="19.00390625" style="14" bestFit="1" customWidth="1"/>
    <col min="5" max="5" width="14.421875" style="15" customWidth="1"/>
    <col min="6" max="6" width="12.57421875" style="16" customWidth="1"/>
    <col min="7" max="7" width="16.7109375" style="14" customWidth="1"/>
    <col min="8" max="16384" width="11.57421875" style="14" customWidth="1"/>
  </cols>
  <sheetData>
    <row r="1" spans="2:7" ht="19.5" customHeight="1">
      <c r="B1" s="32" t="s">
        <v>0</v>
      </c>
      <c r="C1" s="32"/>
      <c r="D1" s="32"/>
      <c r="E1" s="33"/>
      <c r="F1" s="32"/>
      <c r="G1" s="32"/>
    </row>
    <row r="2" ht="19.5" customHeight="1">
      <c r="F2" s="17"/>
    </row>
    <row r="3" spans="2:7" s="13" customFormat="1" ht="24.75" customHeight="1">
      <c r="B3" s="18" t="s">
        <v>1</v>
      </c>
      <c r="C3" s="18" t="s">
        <v>2</v>
      </c>
      <c r="D3" s="18" t="s">
        <v>3</v>
      </c>
      <c r="E3" s="19" t="s">
        <v>4</v>
      </c>
      <c r="F3" s="18" t="s">
        <v>5</v>
      </c>
      <c r="G3" s="18" t="s">
        <v>6</v>
      </c>
    </row>
    <row r="4" spans="2:7" ht="30">
      <c r="B4" s="20" t="s">
        <v>7</v>
      </c>
      <c r="C4" s="21" t="s">
        <v>8</v>
      </c>
      <c r="D4" s="22" t="s">
        <v>9</v>
      </c>
      <c r="E4" s="23" t="s">
        <v>10</v>
      </c>
      <c r="F4" s="24">
        <v>30492.71</v>
      </c>
      <c r="G4" s="22" t="s">
        <v>11</v>
      </c>
    </row>
    <row r="5" spans="2:7" ht="45">
      <c r="B5" s="20" t="s">
        <v>7</v>
      </c>
      <c r="C5" s="21" t="s">
        <v>12</v>
      </c>
      <c r="D5" s="22" t="s">
        <v>13</v>
      </c>
      <c r="E5" s="23">
        <v>44537</v>
      </c>
      <c r="F5" s="24">
        <v>42042.02</v>
      </c>
      <c r="G5" s="26" t="s">
        <v>11</v>
      </c>
    </row>
    <row r="6" spans="2:7" ht="60">
      <c r="B6" s="20" t="s">
        <v>7</v>
      </c>
      <c r="C6" s="21" t="s">
        <v>14</v>
      </c>
      <c r="D6" s="22" t="s">
        <v>15</v>
      </c>
      <c r="E6" s="23">
        <v>44477</v>
      </c>
      <c r="F6" s="24"/>
      <c r="G6" s="26" t="s">
        <v>16</v>
      </c>
    </row>
    <row r="7" spans="2:7" ht="75">
      <c r="B7" s="20" t="s">
        <v>7</v>
      </c>
      <c r="C7" s="21" t="s">
        <v>17</v>
      </c>
      <c r="D7" s="22" t="s">
        <v>18</v>
      </c>
      <c r="E7" s="23">
        <v>44538</v>
      </c>
      <c r="F7" s="27" t="s">
        <v>19</v>
      </c>
      <c r="G7" s="26" t="s">
        <v>11</v>
      </c>
    </row>
    <row r="8" spans="2:7" ht="45">
      <c r="B8" s="20" t="s">
        <v>7</v>
      </c>
      <c r="C8" s="21" t="s">
        <v>20</v>
      </c>
      <c r="D8" s="22" t="s">
        <v>21</v>
      </c>
      <c r="E8" s="23" t="s">
        <v>22</v>
      </c>
      <c r="F8" s="24"/>
      <c r="G8" s="26" t="s">
        <v>16</v>
      </c>
    </row>
    <row r="9" spans="2:7" ht="30">
      <c r="B9" s="20" t="s">
        <v>7</v>
      </c>
      <c r="C9" s="21" t="s">
        <v>23</v>
      </c>
      <c r="D9" s="22" t="s">
        <v>24</v>
      </c>
      <c r="E9" s="23" t="s">
        <v>25</v>
      </c>
      <c r="F9" s="24">
        <v>30184</v>
      </c>
      <c r="G9" s="26" t="s">
        <v>11</v>
      </c>
    </row>
    <row r="10" spans="2:7" ht="45">
      <c r="B10" s="20" t="s">
        <v>7</v>
      </c>
      <c r="C10" s="21" t="s">
        <v>26</v>
      </c>
      <c r="D10" s="22" t="s">
        <v>27</v>
      </c>
      <c r="E10" s="23" t="s">
        <v>28</v>
      </c>
      <c r="F10" s="24">
        <v>14185.77</v>
      </c>
      <c r="G10" s="26" t="s">
        <v>11</v>
      </c>
    </row>
    <row r="11" spans="2:7" ht="45">
      <c r="B11" s="20" t="s">
        <v>7</v>
      </c>
      <c r="C11" s="21" t="s">
        <v>29</v>
      </c>
      <c r="D11" s="22" t="s">
        <v>30</v>
      </c>
      <c r="E11" s="23" t="s">
        <v>31</v>
      </c>
      <c r="F11" s="24">
        <v>10142.73</v>
      </c>
      <c r="G11" s="26" t="s">
        <v>16</v>
      </c>
    </row>
    <row r="12" spans="2:7" ht="45">
      <c r="B12" s="20" t="s">
        <v>7</v>
      </c>
      <c r="C12" s="21" t="s">
        <v>32</v>
      </c>
      <c r="D12" s="22" t="s">
        <v>33</v>
      </c>
      <c r="E12" s="23">
        <v>44267</v>
      </c>
      <c r="F12" s="24">
        <v>30059.4</v>
      </c>
      <c r="G12" s="26" t="s">
        <v>34</v>
      </c>
    </row>
    <row r="13" spans="2:7" ht="30">
      <c r="B13" s="20" t="s">
        <v>7</v>
      </c>
      <c r="C13" s="21" t="s">
        <v>35</v>
      </c>
      <c r="D13" s="22" t="s">
        <v>36</v>
      </c>
      <c r="E13" s="23">
        <v>44253</v>
      </c>
      <c r="F13" s="24">
        <v>109.2</v>
      </c>
      <c r="G13" s="22" t="s">
        <v>37</v>
      </c>
    </row>
    <row r="14" spans="2:7" ht="30">
      <c r="B14" s="20" t="s">
        <v>7</v>
      </c>
      <c r="C14" s="21" t="s">
        <v>35</v>
      </c>
      <c r="D14" s="22" t="s">
        <v>36</v>
      </c>
      <c r="E14" s="23">
        <v>44253</v>
      </c>
      <c r="F14" s="24">
        <v>69</v>
      </c>
      <c r="G14" s="22" t="s">
        <v>37</v>
      </c>
    </row>
    <row r="15" spans="2:7" ht="30">
      <c r="B15" s="20" t="s">
        <v>7</v>
      </c>
      <c r="C15" s="21" t="s">
        <v>35</v>
      </c>
      <c r="D15" s="22" t="s">
        <v>36</v>
      </c>
      <c r="E15" s="23">
        <v>44253</v>
      </c>
      <c r="F15" s="24">
        <v>200</v>
      </c>
      <c r="G15" s="22" t="s">
        <v>37</v>
      </c>
    </row>
    <row r="16" spans="2:7" ht="30">
      <c r="B16" s="20" t="s">
        <v>7</v>
      </c>
      <c r="C16" s="21" t="s">
        <v>35</v>
      </c>
      <c r="D16" s="22" t="s">
        <v>36</v>
      </c>
      <c r="E16" s="23">
        <v>44253</v>
      </c>
      <c r="F16" s="24">
        <v>50</v>
      </c>
      <c r="G16" s="22" t="s">
        <v>37</v>
      </c>
    </row>
    <row r="17" spans="2:7" ht="30">
      <c r="B17" s="20" t="s">
        <v>7</v>
      </c>
      <c r="C17" s="21" t="s">
        <v>35</v>
      </c>
      <c r="D17" s="22" t="s">
        <v>36</v>
      </c>
      <c r="E17" s="23">
        <v>44253</v>
      </c>
      <c r="F17" s="24">
        <v>2257.6</v>
      </c>
      <c r="G17" s="22" t="s">
        <v>37</v>
      </c>
    </row>
    <row r="18" spans="2:7" ht="30">
      <c r="B18" s="20" t="s">
        <v>7</v>
      </c>
      <c r="C18" s="21" t="s">
        <v>35</v>
      </c>
      <c r="D18" s="22" t="s">
        <v>36</v>
      </c>
      <c r="E18" s="23">
        <v>44253</v>
      </c>
      <c r="F18" s="24">
        <v>198</v>
      </c>
      <c r="G18" s="22" t="s">
        <v>37</v>
      </c>
    </row>
    <row r="19" spans="2:7" ht="30">
      <c r="B19" s="20" t="s">
        <v>7</v>
      </c>
      <c r="C19" s="21" t="s">
        <v>35</v>
      </c>
      <c r="D19" s="22" t="s">
        <v>36</v>
      </c>
      <c r="E19" s="23">
        <v>44253</v>
      </c>
      <c r="F19" s="24">
        <v>2803.5</v>
      </c>
      <c r="G19" s="22" t="s">
        <v>37</v>
      </c>
    </row>
    <row r="20" spans="2:7" ht="30">
      <c r="B20" s="20" t="s">
        <v>7</v>
      </c>
      <c r="C20" s="21" t="s">
        <v>35</v>
      </c>
      <c r="D20" s="22" t="s">
        <v>36</v>
      </c>
      <c r="E20" s="23">
        <v>44253</v>
      </c>
      <c r="F20" s="24">
        <v>275.01</v>
      </c>
      <c r="G20" s="22" t="s">
        <v>37</v>
      </c>
    </row>
    <row r="21" spans="2:7" ht="30">
      <c r="B21" s="20" t="s">
        <v>7</v>
      </c>
      <c r="C21" s="21" t="s">
        <v>35</v>
      </c>
      <c r="D21" s="22" t="s">
        <v>36</v>
      </c>
      <c r="E21" s="23">
        <v>44253</v>
      </c>
      <c r="F21" s="24">
        <v>204.54</v>
      </c>
      <c r="G21" s="22" t="s">
        <v>37</v>
      </c>
    </row>
    <row r="22" spans="2:7" ht="30">
      <c r="B22" s="20" t="s">
        <v>7</v>
      </c>
      <c r="C22" s="21" t="s">
        <v>35</v>
      </c>
      <c r="D22" s="22" t="s">
        <v>36</v>
      </c>
      <c r="E22" s="23">
        <v>44253</v>
      </c>
      <c r="F22" s="24">
        <v>1498.5</v>
      </c>
      <c r="G22" s="22" t="s">
        <v>37</v>
      </c>
    </row>
    <row r="23" spans="2:7" ht="30">
      <c r="B23" s="20" t="s">
        <v>7</v>
      </c>
      <c r="C23" s="21" t="s">
        <v>35</v>
      </c>
      <c r="D23" s="22" t="s">
        <v>36</v>
      </c>
      <c r="E23" s="23">
        <v>44253</v>
      </c>
      <c r="F23" s="24">
        <v>319.8</v>
      </c>
      <c r="G23" s="22" t="s">
        <v>37</v>
      </c>
    </row>
    <row r="24" spans="2:7" ht="30">
      <c r="B24" s="20" t="s">
        <v>7</v>
      </c>
      <c r="C24" s="21" t="s">
        <v>35</v>
      </c>
      <c r="D24" s="22" t="s">
        <v>36</v>
      </c>
      <c r="E24" s="23">
        <v>44253</v>
      </c>
      <c r="F24" s="24">
        <v>73.36</v>
      </c>
      <c r="G24" s="22" t="s">
        <v>37</v>
      </c>
    </row>
    <row r="25" spans="2:7" ht="30">
      <c r="B25" s="20" t="s">
        <v>7</v>
      </c>
      <c r="C25" s="21" t="s">
        <v>35</v>
      </c>
      <c r="D25" s="22" t="s">
        <v>36</v>
      </c>
      <c r="E25" s="23">
        <v>44253</v>
      </c>
      <c r="F25" s="24">
        <v>47.38</v>
      </c>
      <c r="G25" s="22" t="s">
        <v>37</v>
      </c>
    </row>
    <row r="26" spans="2:7" ht="30">
      <c r="B26" s="20" t="s">
        <v>7</v>
      </c>
      <c r="C26" s="21" t="s">
        <v>35</v>
      </c>
      <c r="D26" s="22" t="s">
        <v>36</v>
      </c>
      <c r="E26" s="23">
        <v>44253</v>
      </c>
      <c r="F26" s="24">
        <v>1600</v>
      </c>
      <c r="G26" s="22" t="s">
        <v>37</v>
      </c>
    </row>
    <row r="27" spans="2:7" ht="30">
      <c r="B27" s="20" t="s">
        <v>7</v>
      </c>
      <c r="C27" s="21" t="s">
        <v>35</v>
      </c>
      <c r="D27" s="22" t="s">
        <v>36</v>
      </c>
      <c r="E27" s="23">
        <v>44253</v>
      </c>
      <c r="F27" s="24">
        <v>810</v>
      </c>
      <c r="G27" s="22" t="s">
        <v>37</v>
      </c>
    </row>
    <row r="28" spans="2:7" ht="30">
      <c r="B28" s="20" t="s">
        <v>7</v>
      </c>
      <c r="C28" s="21" t="s">
        <v>35</v>
      </c>
      <c r="D28" s="22" t="s">
        <v>36</v>
      </c>
      <c r="E28" s="23">
        <v>44253</v>
      </c>
      <c r="F28" s="24">
        <v>585</v>
      </c>
      <c r="G28" s="22" t="s">
        <v>37</v>
      </c>
    </row>
    <row r="29" spans="2:7" ht="30">
      <c r="B29" s="20" t="s">
        <v>7</v>
      </c>
      <c r="C29" s="21" t="s">
        <v>35</v>
      </c>
      <c r="D29" s="22" t="s">
        <v>36</v>
      </c>
      <c r="E29" s="23">
        <v>44253</v>
      </c>
      <c r="F29" s="24">
        <v>336</v>
      </c>
      <c r="G29" s="22" t="s">
        <v>37</v>
      </c>
    </row>
    <row r="30" spans="2:7" ht="30">
      <c r="B30" s="20" t="s">
        <v>7</v>
      </c>
      <c r="C30" s="21" t="s">
        <v>38</v>
      </c>
      <c r="D30" s="22" t="s">
        <v>39</v>
      </c>
      <c r="E30" s="23">
        <v>44319</v>
      </c>
      <c r="F30" s="24">
        <v>14.4</v>
      </c>
      <c r="G30" s="22" t="s">
        <v>37</v>
      </c>
    </row>
    <row r="31" spans="2:7" ht="30">
      <c r="B31" s="20" t="s">
        <v>7</v>
      </c>
      <c r="C31" s="21" t="s">
        <v>40</v>
      </c>
      <c r="D31" s="22" t="s">
        <v>39</v>
      </c>
      <c r="E31" s="23">
        <v>44319</v>
      </c>
      <c r="F31" s="24">
        <v>11.45</v>
      </c>
      <c r="G31" s="22" t="s">
        <v>37</v>
      </c>
    </row>
    <row r="32" spans="2:7" ht="30">
      <c r="B32" s="20" t="s">
        <v>7</v>
      </c>
      <c r="C32" s="21" t="s">
        <v>41</v>
      </c>
      <c r="D32" s="22" t="s">
        <v>39</v>
      </c>
      <c r="E32" s="23">
        <v>44319</v>
      </c>
      <c r="F32" s="24">
        <v>2205</v>
      </c>
      <c r="G32" s="22" t="s">
        <v>37</v>
      </c>
    </row>
    <row r="33" spans="2:7" ht="19.5" customHeight="1">
      <c r="B33" s="20" t="s">
        <v>7</v>
      </c>
      <c r="C33" s="21" t="s">
        <v>42</v>
      </c>
      <c r="D33" s="22" t="s">
        <v>39</v>
      </c>
      <c r="E33" s="23">
        <v>44319</v>
      </c>
      <c r="F33" s="24">
        <v>9.55</v>
      </c>
      <c r="G33" s="22" t="s">
        <v>37</v>
      </c>
    </row>
    <row r="34" spans="2:7" ht="30">
      <c r="B34" s="20" t="s">
        <v>7</v>
      </c>
      <c r="C34" s="21" t="s">
        <v>43</v>
      </c>
      <c r="D34" s="22" t="s">
        <v>39</v>
      </c>
      <c r="E34" s="23">
        <v>44319</v>
      </c>
      <c r="F34" s="24">
        <v>40.2</v>
      </c>
      <c r="G34" s="22" t="s">
        <v>37</v>
      </c>
    </row>
    <row r="35" spans="2:7" ht="30">
      <c r="B35" s="20" t="s">
        <v>7</v>
      </c>
      <c r="C35" s="21" t="s">
        <v>44</v>
      </c>
      <c r="D35" s="22" t="s">
        <v>39</v>
      </c>
      <c r="E35" s="23">
        <v>44319</v>
      </c>
      <c r="F35" s="24">
        <v>26.64</v>
      </c>
      <c r="G35" s="22" t="s">
        <v>37</v>
      </c>
    </row>
    <row r="36" spans="2:7" ht="30">
      <c r="B36" s="20" t="s">
        <v>7</v>
      </c>
      <c r="C36" s="21" t="s">
        <v>45</v>
      </c>
      <c r="D36" s="22" t="s">
        <v>39</v>
      </c>
      <c r="E36" s="23">
        <v>44319</v>
      </c>
      <c r="F36" s="24">
        <v>26.64</v>
      </c>
      <c r="G36" s="22" t="s">
        <v>37</v>
      </c>
    </row>
    <row r="37" spans="2:7" ht="30">
      <c r="B37" s="20" t="s">
        <v>7</v>
      </c>
      <c r="C37" s="21" t="s">
        <v>46</v>
      </c>
      <c r="D37" s="22" t="s">
        <v>39</v>
      </c>
      <c r="E37" s="23">
        <v>44319</v>
      </c>
      <c r="F37" s="24">
        <v>12.36</v>
      </c>
      <c r="G37" s="22" t="s">
        <v>37</v>
      </c>
    </row>
    <row r="38" spans="2:7" ht="30">
      <c r="B38" s="20" t="s">
        <v>7</v>
      </c>
      <c r="C38" s="21" t="s">
        <v>47</v>
      </c>
      <c r="D38" s="22" t="s">
        <v>39</v>
      </c>
      <c r="E38" s="23">
        <v>44319</v>
      </c>
      <c r="F38" s="24">
        <v>1089.5</v>
      </c>
      <c r="G38" s="22" t="s">
        <v>37</v>
      </c>
    </row>
    <row r="39" spans="2:7" ht="30">
      <c r="B39" s="20" t="s">
        <v>7</v>
      </c>
      <c r="C39" s="21" t="s">
        <v>48</v>
      </c>
      <c r="D39" s="22" t="s">
        <v>39</v>
      </c>
      <c r="E39" s="23">
        <v>44319</v>
      </c>
      <c r="F39" s="24">
        <v>20.94</v>
      </c>
      <c r="G39" s="22" t="s">
        <v>37</v>
      </c>
    </row>
    <row r="40" spans="2:7" ht="30">
      <c r="B40" s="20" t="s">
        <v>7</v>
      </c>
      <c r="C40" s="21" t="s">
        <v>49</v>
      </c>
      <c r="D40" s="22" t="s">
        <v>39</v>
      </c>
      <c r="E40" s="23">
        <v>44319</v>
      </c>
      <c r="F40" s="24">
        <v>148.125</v>
      </c>
      <c r="G40" s="22" t="s">
        <v>37</v>
      </c>
    </row>
    <row r="41" spans="2:7" ht="19.5" customHeight="1">
      <c r="B41" s="20" t="s">
        <v>7</v>
      </c>
      <c r="C41" s="28" t="s">
        <v>50</v>
      </c>
      <c r="D41" s="26" t="s">
        <v>51</v>
      </c>
      <c r="E41" s="23">
        <v>44378</v>
      </c>
      <c r="F41" s="24">
        <f>3.584/1.12</f>
        <v>3.1999999999999997</v>
      </c>
      <c r="G41" s="26" t="s">
        <v>37</v>
      </c>
    </row>
    <row r="42" spans="2:7" ht="19.5" customHeight="1">
      <c r="B42" s="20" t="s">
        <v>7</v>
      </c>
      <c r="C42" s="28" t="s">
        <v>50</v>
      </c>
      <c r="D42" s="26" t="s">
        <v>51</v>
      </c>
      <c r="E42" s="23">
        <v>44378</v>
      </c>
      <c r="F42" s="24">
        <f>80.64/1.12</f>
        <v>72</v>
      </c>
      <c r="G42" s="26" t="s">
        <v>37</v>
      </c>
    </row>
    <row r="43" spans="2:7" ht="19.5" customHeight="1">
      <c r="B43" s="20" t="s">
        <v>7</v>
      </c>
      <c r="C43" s="28" t="s">
        <v>50</v>
      </c>
      <c r="D43" s="26" t="s">
        <v>51</v>
      </c>
      <c r="E43" s="23">
        <v>44378</v>
      </c>
      <c r="F43" s="24">
        <f>20.16/1.12</f>
        <v>18</v>
      </c>
      <c r="G43" s="26" t="s">
        <v>37</v>
      </c>
    </row>
    <row r="44" spans="2:7" ht="19.5" customHeight="1">
      <c r="B44" s="20" t="s">
        <v>7</v>
      </c>
      <c r="C44" s="28" t="s">
        <v>50</v>
      </c>
      <c r="D44" s="26" t="s">
        <v>51</v>
      </c>
      <c r="E44" s="23">
        <v>44378</v>
      </c>
      <c r="F44" s="24">
        <f>64.288/1.12</f>
        <v>57.39999999999999</v>
      </c>
      <c r="G44" s="26" t="s">
        <v>37</v>
      </c>
    </row>
    <row r="45" spans="2:7" ht="19.5" customHeight="1">
      <c r="B45" s="20" t="s">
        <v>7</v>
      </c>
      <c r="C45" s="28" t="s">
        <v>50</v>
      </c>
      <c r="D45" s="26" t="s">
        <v>51</v>
      </c>
      <c r="E45" s="23">
        <v>44378</v>
      </c>
      <c r="F45" s="24">
        <f>134.4/1.12</f>
        <v>120</v>
      </c>
      <c r="G45" s="26" t="s">
        <v>37</v>
      </c>
    </row>
    <row r="46" spans="2:7" ht="19.5" customHeight="1">
      <c r="B46" s="20" t="s">
        <v>7</v>
      </c>
      <c r="C46" s="28" t="s">
        <v>50</v>
      </c>
      <c r="D46" s="26" t="s">
        <v>51</v>
      </c>
      <c r="E46" s="23">
        <v>44378</v>
      </c>
      <c r="F46" s="24">
        <f>7.84/1.12</f>
        <v>6.999999999999999</v>
      </c>
      <c r="G46" s="26" t="s">
        <v>37</v>
      </c>
    </row>
    <row r="47" spans="2:7" ht="19.5" customHeight="1">
      <c r="B47" s="20" t="s">
        <v>7</v>
      </c>
      <c r="C47" s="28" t="s">
        <v>50</v>
      </c>
      <c r="D47" s="26" t="s">
        <v>51</v>
      </c>
      <c r="E47" s="23">
        <v>44378</v>
      </c>
      <c r="F47" s="24">
        <f>14.784/1.12</f>
        <v>13.2</v>
      </c>
      <c r="G47" s="26" t="s">
        <v>37</v>
      </c>
    </row>
    <row r="48" spans="2:7" ht="19.5" customHeight="1">
      <c r="B48" s="20" t="s">
        <v>7</v>
      </c>
      <c r="C48" s="28" t="s">
        <v>50</v>
      </c>
      <c r="D48" s="26" t="s">
        <v>51</v>
      </c>
      <c r="E48" s="23">
        <v>44378</v>
      </c>
      <c r="F48" s="24">
        <v>174.5</v>
      </c>
      <c r="G48" s="26" t="s">
        <v>37</v>
      </c>
    </row>
    <row r="49" spans="2:7" ht="19.5" customHeight="1">
      <c r="B49" s="20" t="s">
        <v>7</v>
      </c>
      <c r="C49" s="28" t="s">
        <v>50</v>
      </c>
      <c r="D49" s="26" t="s">
        <v>51</v>
      </c>
      <c r="E49" s="23">
        <v>44378</v>
      </c>
      <c r="F49" s="24">
        <f>285.6/1.12</f>
        <v>255</v>
      </c>
      <c r="G49" s="26" t="s">
        <v>37</v>
      </c>
    </row>
    <row r="50" spans="2:7" ht="19.5" customHeight="1">
      <c r="B50" s="20" t="s">
        <v>7</v>
      </c>
      <c r="C50" s="28" t="s">
        <v>50</v>
      </c>
      <c r="D50" s="26" t="s">
        <v>51</v>
      </c>
      <c r="E50" s="23">
        <v>44378</v>
      </c>
      <c r="F50" s="24">
        <f>12.32/1.12</f>
        <v>11</v>
      </c>
      <c r="G50" s="26" t="s">
        <v>37</v>
      </c>
    </row>
    <row r="51" spans="2:7" ht="19.5" customHeight="1">
      <c r="B51" s="20" t="s">
        <v>7</v>
      </c>
      <c r="C51" s="28" t="s">
        <v>50</v>
      </c>
      <c r="D51" s="26" t="s">
        <v>51</v>
      </c>
      <c r="E51" s="23">
        <v>44378</v>
      </c>
      <c r="F51" s="24">
        <f>11.424/1.12</f>
        <v>10.2</v>
      </c>
      <c r="G51" s="26" t="s">
        <v>37</v>
      </c>
    </row>
    <row r="52" spans="2:7" ht="19.5" customHeight="1">
      <c r="B52" s="20" t="s">
        <v>7</v>
      </c>
      <c r="C52" s="28" t="s">
        <v>50</v>
      </c>
      <c r="D52" s="26" t="s">
        <v>51</v>
      </c>
      <c r="E52" s="23">
        <v>44378</v>
      </c>
      <c r="F52" s="24">
        <f>14.784/1.12</f>
        <v>13.2</v>
      </c>
      <c r="G52" s="26" t="s">
        <v>37</v>
      </c>
    </row>
    <row r="53" spans="2:7" ht="19.5" customHeight="1">
      <c r="B53" s="20" t="s">
        <v>7</v>
      </c>
      <c r="C53" s="28" t="s">
        <v>50</v>
      </c>
      <c r="D53" s="26" t="s">
        <v>51</v>
      </c>
      <c r="E53" s="23">
        <v>44378</v>
      </c>
      <c r="F53" s="24">
        <f>14/1.12</f>
        <v>12.499999999999998</v>
      </c>
      <c r="G53" s="26" t="s">
        <v>37</v>
      </c>
    </row>
    <row r="54" spans="2:7" ht="19.5" customHeight="1">
      <c r="B54" s="20" t="s">
        <v>7</v>
      </c>
      <c r="C54" s="28" t="s">
        <v>50</v>
      </c>
      <c r="D54" s="26" t="s">
        <v>51</v>
      </c>
      <c r="E54" s="23">
        <v>44378</v>
      </c>
      <c r="F54" s="24">
        <f>5.9472/1.12</f>
        <v>5.309999999999999</v>
      </c>
      <c r="G54" s="26" t="s">
        <v>37</v>
      </c>
    </row>
    <row r="55" spans="2:7" ht="19.5" customHeight="1">
      <c r="B55" s="20" t="s">
        <v>7</v>
      </c>
      <c r="C55" s="28" t="s">
        <v>50</v>
      </c>
      <c r="D55" s="26" t="s">
        <v>51</v>
      </c>
      <c r="E55" s="23">
        <v>44378</v>
      </c>
      <c r="F55" s="24">
        <f>3.7632/1.12</f>
        <v>3.3599999999999994</v>
      </c>
      <c r="G55" s="26" t="s">
        <v>37</v>
      </c>
    </row>
    <row r="56" spans="2:7" ht="19.5" customHeight="1">
      <c r="B56" s="20" t="s">
        <v>7</v>
      </c>
      <c r="C56" s="28" t="s">
        <v>50</v>
      </c>
      <c r="D56" s="26" t="s">
        <v>51</v>
      </c>
      <c r="E56" s="23">
        <v>44378</v>
      </c>
      <c r="F56" s="24">
        <f>8.064/1.12</f>
        <v>7.199999999999999</v>
      </c>
      <c r="G56" s="26" t="s">
        <v>37</v>
      </c>
    </row>
    <row r="57" spans="2:7" ht="19.5" customHeight="1">
      <c r="B57" s="20" t="s">
        <v>7</v>
      </c>
      <c r="C57" s="28" t="s">
        <v>50</v>
      </c>
      <c r="D57" s="26" t="s">
        <v>51</v>
      </c>
      <c r="E57" s="23">
        <v>44378</v>
      </c>
      <c r="F57" s="24">
        <f>5.6/1.12</f>
        <v>4.999999999999999</v>
      </c>
      <c r="G57" s="26" t="s">
        <v>37</v>
      </c>
    </row>
    <row r="58" spans="2:7" ht="19.5" customHeight="1">
      <c r="B58" s="20" t="s">
        <v>7</v>
      </c>
      <c r="C58" s="21" t="s">
        <v>50</v>
      </c>
      <c r="D58" s="22" t="s">
        <v>51</v>
      </c>
      <c r="E58" s="23">
        <v>44378</v>
      </c>
      <c r="F58" s="24">
        <f>15.12/1.12</f>
        <v>13.499999999999998</v>
      </c>
      <c r="G58" s="22" t="s">
        <v>37</v>
      </c>
    </row>
    <row r="59" spans="2:7" ht="19.5" customHeight="1">
      <c r="B59" s="20" t="s">
        <v>7</v>
      </c>
      <c r="C59" s="28" t="s">
        <v>50</v>
      </c>
      <c r="D59" s="26" t="s">
        <v>51</v>
      </c>
      <c r="E59" s="23">
        <v>44378</v>
      </c>
      <c r="F59" s="24">
        <f>3.248/1.12</f>
        <v>2.9</v>
      </c>
      <c r="G59" s="22"/>
    </row>
    <row r="60" spans="2:7" ht="19.5" customHeight="1">
      <c r="B60" s="20" t="s">
        <v>7</v>
      </c>
      <c r="C60" s="21" t="s">
        <v>50</v>
      </c>
      <c r="D60" s="22" t="s">
        <v>51</v>
      </c>
      <c r="E60" s="23">
        <v>44378</v>
      </c>
      <c r="F60" s="24">
        <f>23.184/1.12</f>
        <v>20.7</v>
      </c>
      <c r="G60" s="22" t="s">
        <v>37</v>
      </c>
    </row>
    <row r="61" spans="2:7" ht="19.5" customHeight="1">
      <c r="B61" s="20" t="s">
        <v>7</v>
      </c>
      <c r="C61" s="21" t="s">
        <v>50</v>
      </c>
      <c r="D61" s="22" t="s">
        <v>51</v>
      </c>
      <c r="E61" s="23">
        <v>44378</v>
      </c>
      <c r="F61" s="24">
        <f>20.16/1.12</f>
        <v>18</v>
      </c>
      <c r="G61" s="22" t="s">
        <v>37</v>
      </c>
    </row>
    <row r="62" spans="2:7" ht="19.5" customHeight="1">
      <c r="B62" s="20" t="s">
        <v>7</v>
      </c>
      <c r="C62" s="21" t="s">
        <v>50</v>
      </c>
      <c r="D62" s="22" t="s">
        <v>51</v>
      </c>
      <c r="E62" s="23">
        <v>44378</v>
      </c>
      <c r="F62" s="24">
        <f>16.52/1.12</f>
        <v>14.749999999999998</v>
      </c>
      <c r="G62" s="22" t="s">
        <v>37</v>
      </c>
    </row>
    <row r="63" spans="2:7" ht="19.5" customHeight="1">
      <c r="B63" s="20" t="s">
        <v>7</v>
      </c>
      <c r="C63" s="21" t="s">
        <v>50</v>
      </c>
      <c r="D63" s="22" t="s">
        <v>51</v>
      </c>
      <c r="E63" s="23">
        <v>44378</v>
      </c>
      <c r="F63" s="24">
        <f>51.072/1.12</f>
        <v>45.6</v>
      </c>
      <c r="G63" s="22" t="s">
        <v>37</v>
      </c>
    </row>
    <row r="64" spans="2:7" ht="19.5" customHeight="1">
      <c r="B64" s="20" t="s">
        <v>7</v>
      </c>
      <c r="C64" s="21" t="s">
        <v>50</v>
      </c>
      <c r="D64" s="22" t="s">
        <v>51</v>
      </c>
      <c r="E64" s="23">
        <v>44378</v>
      </c>
      <c r="F64" s="24">
        <f>163.52/1.12</f>
        <v>146</v>
      </c>
      <c r="G64" s="22" t="s">
        <v>37</v>
      </c>
    </row>
    <row r="65" spans="2:7" ht="19.5" customHeight="1">
      <c r="B65" s="20" t="s">
        <v>7</v>
      </c>
      <c r="C65" s="21" t="s">
        <v>50</v>
      </c>
      <c r="D65" s="22" t="s">
        <v>51</v>
      </c>
      <c r="E65" s="23">
        <v>44378</v>
      </c>
      <c r="F65" s="24">
        <f>9.24/1.12</f>
        <v>8.25</v>
      </c>
      <c r="G65" s="22" t="s">
        <v>37</v>
      </c>
    </row>
    <row r="66" spans="2:7" ht="19.5" customHeight="1">
      <c r="B66" s="20" t="s">
        <v>7</v>
      </c>
      <c r="C66" s="21" t="s">
        <v>50</v>
      </c>
      <c r="D66" s="22" t="s">
        <v>51</v>
      </c>
      <c r="E66" s="23">
        <v>44378</v>
      </c>
      <c r="F66" s="24">
        <f>49.28/1.12</f>
        <v>44</v>
      </c>
      <c r="G66" s="22" t="s">
        <v>37</v>
      </c>
    </row>
    <row r="67" spans="2:7" ht="19.5" customHeight="1">
      <c r="B67" s="20" t="s">
        <v>7</v>
      </c>
      <c r="C67" s="21" t="s">
        <v>50</v>
      </c>
      <c r="D67" s="22" t="s">
        <v>51</v>
      </c>
      <c r="E67" s="23">
        <v>44378</v>
      </c>
      <c r="F67" s="24">
        <f>41.86/1.12</f>
        <v>37.37499999999999</v>
      </c>
      <c r="G67" s="22" t="s">
        <v>37</v>
      </c>
    </row>
    <row r="68" spans="2:7" ht="19.5" customHeight="1">
      <c r="B68" s="20" t="s">
        <v>7</v>
      </c>
      <c r="C68" s="21" t="s">
        <v>50</v>
      </c>
      <c r="D68" s="22" t="s">
        <v>51</v>
      </c>
      <c r="E68" s="23">
        <v>44378</v>
      </c>
      <c r="F68" s="24">
        <f>89.04/1.12</f>
        <v>79.5</v>
      </c>
      <c r="G68" s="22" t="s">
        <v>37</v>
      </c>
    </row>
    <row r="69" spans="2:7" ht="19.5" customHeight="1">
      <c r="B69" s="20" t="s">
        <v>7</v>
      </c>
      <c r="C69" s="28" t="s">
        <v>50</v>
      </c>
      <c r="D69" s="26" t="s">
        <v>51</v>
      </c>
      <c r="E69" s="23">
        <v>44378</v>
      </c>
      <c r="F69" s="24">
        <f>12.768/1.12</f>
        <v>11.4</v>
      </c>
      <c r="G69" s="26" t="s">
        <v>37</v>
      </c>
    </row>
    <row r="70" spans="2:7" ht="19.5" customHeight="1">
      <c r="B70" s="20" t="s">
        <v>7</v>
      </c>
      <c r="C70" s="21" t="s">
        <v>50</v>
      </c>
      <c r="D70" s="22" t="s">
        <v>51</v>
      </c>
      <c r="E70" s="23">
        <v>44378</v>
      </c>
      <c r="F70" s="24">
        <f>6.72/1.12</f>
        <v>5.999999999999999</v>
      </c>
      <c r="G70" s="22" t="s">
        <v>37</v>
      </c>
    </row>
    <row r="71" spans="2:7" ht="19.5" customHeight="1">
      <c r="B71" s="20" t="s">
        <v>7</v>
      </c>
      <c r="C71" s="21" t="s">
        <v>50</v>
      </c>
      <c r="D71" s="22" t="s">
        <v>51</v>
      </c>
      <c r="E71" s="23">
        <v>44378</v>
      </c>
      <c r="F71" s="24">
        <f>12.7008/1.12</f>
        <v>11.339999999999998</v>
      </c>
      <c r="G71" s="22" t="s">
        <v>37</v>
      </c>
    </row>
    <row r="72" spans="2:7" ht="19.5" customHeight="1">
      <c r="B72" s="20" t="s">
        <v>7</v>
      </c>
      <c r="C72" s="21" t="s">
        <v>50</v>
      </c>
      <c r="D72" s="22" t="s">
        <v>51</v>
      </c>
      <c r="E72" s="23">
        <v>44378</v>
      </c>
      <c r="F72" s="24">
        <f>136.08/1.12</f>
        <v>121.5</v>
      </c>
      <c r="G72" s="22" t="s">
        <v>37</v>
      </c>
    </row>
    <row r="73" spans="2:7" ht="19.5" customHeight="1">
      <c r="B73" s="20" t="s">
        <v>7</v>
      </c>
      <c r="C73" s="21" t="s">
        <v>50</v>
      </c>
      <c r="D73" s="22" t="s">
        <v>51</v>
      </c>
      <c r="E73" s="23">
        <v>44378</v>
      </c>
      <c r="F73" s="24">
        <f>30.24/1.12</f>
        <v>26.999999999999996</v>
      </c>
      <c r="G73" s="22" t="s">
        <v>37</v>
      </c>
    </row>
    <row r="74" spans="2:7" ht="19.5" customHeight="1">
      <c r="B74" s="20" t="s">
        <v>7</v>
      </c>
      <c r="C74" s="21" t="s">
        <v>50</v>
      </c>
      <c r="D74" s="22" t="s">
        <v>51</v>
      </c>
      <c r="E74" s="23">
        <v>44378</v>
      </c>
      <c r="F74" s="24">
        <f>22.96/1.12</f>
        <v>20.5</v>
      </c>
      <c r="G74" s="22" t="s">
        <v>37</v>
      </c>
    </row>
    <row r="75" spans="2:7" ht="19.5" customHeight="1">
      <c r="B75" s="20" t="s">
        <v>7</v>
      </c>
      <c r="C75" s="21" t="s">
        <v>50</v>
      </c>
      <c r="D75" s="22" t="s">
        <v>51</v>
      </c>
      <c r="E75" s="23">
        <v>44378</v>
      </c>
      <c r="F75" s="24">
        <f>1.8547/1.12</f>
        <v>1.6559821428571426</v>
      </c>
      <c r="G75" s="22" t="s">
        <v>37</v>
      </c>
    </row>
    <row r="76" spans="2:7" ht="19.5" customHeight="1">
      <c r="B76" s="20" t="s">
        <v>7</v>
      </c>
      <c r="C76" s="21" t="s">
        <v>50</v>
      </c>
      <c r="D76" s="22" t="s">
        <v>51</v>
      </c>
      <c r="E76" s="23">
        <v>44378</v>
      </c>
      <c r="F76" s="24">
        <f>38.64/1.12</f>
        <v>34.5</v>
      </c>
      <c r="G76" s="22" t="s">
        <v>37</v>
      </c>
    </row>
    <row r="77" spans="2:7" ht="19.5" customHeight="1">
      <c r="B77" s="20" t="s">
        <v>7</v>
      </c>
      <c r="C77" s="21" t="s">
        <v>50</v>
      </c>
      <c r="D77" s="22" t="s">
        <v>51</v>
      </c>
      <c r="E77" s="23">
        <v>44378</v>
      </c>
      <c r="F77" s="24">
        <f>820.4/1.12</f>
        <v>732.4999999999999</v>
      </c>
      <c r="G77" s="22" t="s">
        <v>37</v>
      </c>
    </row>
    <row r="78" spans="2:7" ht="19.5" customHeight="1">
      <c r="B78" s="20" t="s">
        <v>7</v>
      </c>
      <c r="C78" s="21" t="s">
        <v>50</v>
      </c>
      <c r="D78" s="22" t="s">
        <v>51</v>
      </c>
      <c r="E78" s="23">
        <v>44378</v>
      </c>
      <c r="F78" s="24">
        <f>3.024/1.12</f>
        <v>2.6999999999999997</v>
      </c>
      <c r="G78" s="22" t="s">
        <v>37</v>
      </c>
    </row>
    <row r="79" spans="2:7" ht="19.5" customHeight="1">
      <c r="B79" s="20" t="s">
        <v>7</v>
      </c>
      <c r="C79" s="21" t="s">
        <v>50</v>
      </c>
      <c r="D79" s="22" t="s">
        <v>51</v>
      </c>
      <c r="E79" s="23">
        <v>44378</v>
      </c>
      <c r="F79" s="24">
        <f>55.44/1.12</f>
        <v>49.49999999999999</v>
      </c>
      <c r="G79" s="22" t="s">
        <v>37</v>
      </c>
    </row>
    <row r="80" spans="2:7" ht="19.5" customHeight="1">
      <c r="B80" s="20" t="s">
        <v>7</v>
      </c>
      <c r="C80" s="21" t="s">
        <v>50</v>
      </c>
      <c r="D80" s="22" t="s">
        <v>51</v>
      </c>
      <c r="E80" s="23">
        <v>44378</v>
      </c>
      <c r="F80" s="24">
        <f>26.32/1.12</f>
        <v>23.499999999999996</v>
      </c>
      <c r="G80" s="22" t="s">
        <v>37</v>
      </c>
    </row>
    <row r="81" spans="2:7" ht="19.5" customHeight="1">
      <c r="B81" s="20" t="s">
        <v>7</v>
      </c>
      <c r="C81" s="21" t="s">
        <v>50</v>
      </c>
      <c r="D81" s="22" t="s">
        <v>51</v>
      </c>
      <c r="E81" s="23">
        <v>44378</v>
      </c>
      <c r="F81" s="24">
        <f>6.048/1.12</f>
        <v>5.3999999999999995</v>
      </c>
      <c r="G81" s="22" t="s">
        <v>37</v>
      </c>
    </row>
    <row r="82" spans="2:7" ht="19.5" customHeight="1">
      <c r="B82" s="20" t="s">
        <v>7</v>
      </c>
      <c r="C82" s="21" t="s">
        <v>50</v>
      </c>
      <c r="D82" s="22" t="s">
        <v>51</v>
      </c>
      <c r="E82" s="23">
        <v>44378</v>
      </c>
      <c r="F82" s="24">
        <f>3.08/1.12</f>
        <v>2.75</v>
      </c>
      <c r="G82" s="22" t="s">
        <v>37</v>
      </c>
    </row>
    <row r="83" spans="2:7" ht="19.5" customHeight="1">
      <c r="B83" s="20" t="s">
        <v>7</v>
      </c>
      <c r="C83" s="21" t="s">
        <v>50</v>
      </c>
      <c r="D83" s="22" t="s">
        <v>51</v>
      </c>
      <c r="E83" s="23">
        <v>44378</v>
      </c>
      <c r="F83" s="24">
        <f>16.8/1.12</f>
        <v>15</v>
      </c>
      <c r="G83" s="22" t="s">
        <v>37</v>
      </c>
    </row>
    <row r="84" spans="2:7" ht="19.5" customHeight="1">
      <c r="B84" s="20" t="s">
        <v>7</v>
      </c>
      <c r="C84" s="21" t="s">
        <v>50</v>
      </c>
      <c r="D84" s="22" t="s">
        <v>51</v>
      </c>
      <c r="E84" s="23">
        <v>44378</v>
      </c>
      <c r="F84" s="24">
        <f>13.44/1.12</f>
        <v>11.999999999999998</v>
      </c>
      <c r="G84" s="22" t="s">
        <v>37</v>
      </c>
    </row>
    <row r="85" spans="2:7" ht="19.5" customHeight="1">
      <c r="B85" s="20" t="s">
        <v>7</v>
      </c>
      <c r="C85" s="28" t="s">
        <v>52</v>
      </c>
      <c r="D85" s="26" t="s">
        <v>53</v>
      </c>
      <c r="E85" s="23">
        <v>44375</v>
      </c>
      <c r="F85" s="24">
        <v>113.22</v>
      </c>
      <c r="G85" s="22" t="s">
        <v>37</v>
      </c>
    </row>
    <row r="86" spans="2:7" ht="19.5" customHeight="1">
      <c r="B86" s="20" t="s">
        <v>7</v>
      </c>
      <c r="C86" s="28" t="s">
        <v>54</v>
      </c>
      <c r="D86" s="26" t="s">
        <v>53</v>
      </c>
      <c r="E86" s="23">
        <v>44375</v>
      </c>
      <c r="F86" s="24">
        <v>181.704</v>
      </c>
      <c r="G86" s="22" t="s">
        <v>37</v>
      </c>
    </row>
    <row r="87" spans="2:7" ht="19.5" customHeight="1">
      <c r="B87" s="20" t="s">
        <v>7</v>
      </c>
      <c r="C87" s="28" t="s">
        <v>55</v>
      </c>
      <c r="D87" s="26" t="s">
        <v>53</v>
      </c>
      <c r="E87" s="23">
        <v>44375</v>
      </c>
      <c r="F87" s="24">
        <v>244.035</v>
      </c>
      <c r="G87" s="22" t="s">
        <v>37</v>
      </c>
    </row>
    <row r="88" spans="2:7" ht="19.5" customHeight="1">
      <c r="B88" s="20" t="s">
        <v>7</v>
      </c>
      <c r="C88" s="28" t="s">
        <v>56</v>
      </c>
      <c r="D88" s="26" t="s">
        <v>53</v>
      </c>
      <c r="E88" s="23">
        <v>44375</v>
      </c>
      <c r="F88" s="24">
        <v>1348.65</v>
      </c>
      <c r="G88" s="22" t="s">
        <v>37</v>
      </c>
    </row>
    <row r="89" spans="2:7" ht="19.5" customHeight="1">
      <c r="B89" s="20" t="s">
        <v>7</v>
      </c>
      <c r="C89" s="28" t="s">
        <v>57</v>
      </c>
      <c r="D89" s="26" t="s">
        <v>53</v>
      </c>
      <c r="E89" s="23">
        <v>44375</v>
      </c>
      <c r="F89" s="24">
        <v>93.2104</v>
      </c>
      <c r="G89" s="22" t="s">
        <v>37</v>
      </c>
    </row>
    <row r="90" spans="2:7" ht="19.5" customHeight="1">
      <c r="B90" s="20" t="s">
        <v>7</v>
      </c>
      <c r="C90" s="28" t="s">
        <v>58</v>
      </c>
      <c r="D90" s="26" t="s">
        <v>53</v>
      </c>
      <c r="E90" s="23">
        <v>44375</v>
      </c>
      <c r="F90" s="24">
        <v>193.2</v>
      </c>
      <c r="G90" s="22" t="s">
        <v>37</v>
      </c>
    </row>
    <row r="91" spans="2:7" ht="19.5" customHeight="1">
      <c r="B91" s="20" t="s">
        <v>7</v>
      </c>
      <c r="C91" s="28" t="s">
        <v>59</v>
      </c>
      <c r="D91" s="26" t="s">
        <v>53</v>
      </c>
      <c r="E91" s="23">
        <v>44375</v>
      </c>
      <c r="F91" s="24">
        <v>149.52</v>
      </c>
      <c r="G91" s="22" t="s">
        <v>37</v>
      </c>
    </row>
    <row r="92" spans="2:7" ht="19.5" customHeight="1">
      <c r="B92" s="20" t="s">
        <v>7</v>
      </c>
      <c r="C92" s="28" t="s">
        <v>60</v>
      </c>
      <c r="D92" s="26" t="s">
        <v>53</v>
      </c>
      <c r="E92" s="23">
        <v>44375</v>
      </c>
      <c r="F92" s="24">
        <v>1130</v>
      </c>
      <c r="G92" s="22" t="s">
        <v>37</v>
      </c>
    </row>
    <row r="93" spans="2:7" ht="19.5" customHeight="1">
      <c r="B93" s="20" t="s">
        <v>7</v>
      </c>
      <c r="C93" s="28" t="s">
        <v>61</v>
      </c>
      <c r="D93" s="26" t="s">
        <v>53</v>
      </c>
      <c r="E93" s="23">
        <v>44375</v>
      </c>
      <c r="F93" s="24">
        <v>75.6</v>
      </c>
      <c r="G93" s="22" t="s">
        <v>37</v>
      </c>
    </row>
    <row r="94" spans="2:7" ht="19.5" customHeight="1">
      <c r="B94" s="20" t="s">
        <v>7</v>
      </c>
      <c r="C94" s="28" t="s">
        <v>62</v>
      </c>
      <c r="D94" s="26" t="s">
        <v>53</v>
      </c>
      <c r="E94" s="23">
        <v>44375</v>
      </c>
      <c r="F94" s="24">
        <v>65.835</v>
      </c>
      <c r="G94" s="22" t="s">
        <v>37</v>
      </c>
    </row>
    <row r="95" spans="2:7" ht="19.5" customHeight="1">
      <c r="B95" s="20" t="s">
        <v>7</v>
      </c>
      <c r="C95" s="28" t="s">
        <v>63</v>
      </c>
      <c r="D95" s="26" t="s">
        <v>53</v>
      </c>
      <c r="E95" s="23">
        <v>44375</v>
      </c>
      <c r="F95" s="24">
        <v>200.5882</v>
      </c>
      <c r="G95" s="22" t="s">
        <v>37</v>
      </c>
    </row>
    <row r="96" spans="2:7" ht="19.5" customHeight="1">
      <c r="B96" s="20" t="s">
        <v>7</v>
      </c>
      <c r="C96" s="28" t="s">
        <v>64</v>
      </c>
      <c r="D96" s="26" t="s">
        <v>53</v>
      </c>
      <c r="E96" s="23">
        <v>44375</v>
      </c>
      <c r="F96" s="24">
        <v>60</v>
      </c>
      <c r="G96" s="22" t="s">
        <v>37</v>
      </c>
    </row>
    <row r="97" spans="2:7" ht="19.5" customHeight="1">
      <c r="B97" s="20" t="s">
        <v>7</v>
      </c>
      <c r="C97" s="28" t="s">
        <v>65</v>
      </c>
      <c r="D97" s="26" t="s">
        <v>53</v>
      </c>
      <c r="E97" s="23">
        <v>44375</v>
      </c>
      <c r="F97" s="24">
        <v>752.94</v>
      </c>
      <c r="G97" s="22" t="s">
        <v>37</v>
      </c>
    </row>
    <row r="98" spans="2:7" ht="19.5" customHeight="1">
      <c r="B98" s="20" t="s">
        <v>7</v>
      </c>
      <c r="C98" s="28" t="s">
        <v>66</v>
      </c>
      <c r="D98" s="26" t="s">
        <v>53</v>
      </c>
      <c r="E98" s="23">
        <v>44375</v>
      </c>
      <c r="F98" s="24">
        <v>375</v>
      </c>
      <c r="G98" s="22" t="s">
        <v>37</v>
      </c>
    </row>
    <row r="99" spans="2:7" ht="19.5" customHeight="1">
      <c r="B99" s="20" t="s">
        <v>7</v>
      </c>
      <c r="C99" s="28" t="s">
        <v>67</v>
      </c>
      <c r="D99" s="26" t="s">
        <v>53</v>
      </c>
      <c r="E99" s="23">
        <v>44375</v>
      </c>
      <c r="F99" s="24">
        <v>2397.04</v>
      </c>
      <c r="G99" s="22" t="s">
        <v>37</v>
      </c>
    </row>
    <row r="100" spans="2:7" ht="19.5" customHeight="1">
      <c r="B100" s="20" t="s">
        <v>7</v>
      </c>
      <c r="C100" s="28" t="s">
        <v>68</v>
      </c>
      <c r="D100" s="26" t="s">
        <v>53</v>
      </c>
      <c r="E100" s="23">
        <v>44375</v>
      </c>
      <c r="F100" s="24">
        <v>492.184</v>
      </c>
      <c r="G100" s="22" t="s">
        <v>37</v>
      </c>
    </row>
    <row r="101" spans="2:7" ht="19.5" customHeight="1">
      <c r="B101" s="20" t="s">
        <v>7</v>
      </c>
      <c r="C101" s="28" t="s">
        <v>69</v>
      </c>
      <c r="D101" s="26" t="s">
        <v>53</v>
      </c>
      <c r="E101" s="23">
        <v>44375</v>
      </c>
      <c r="F101" s="24">
        <v>182.5</v>
      </c>
      <c r="G101" s="22" t="s">
        <v>37</v>
      </c>
    </row>
    <row r="102" spans="2:7" ht="19.5" customHeight="1">
      <c r="B102" s="20" t="s">
        <v>7</v>
      </c>
      <c r="C102" s="28" t="s">
        <v>70</v>
      </c>
      <c r="D102" s="26" t="s">
        <v>53</v>
      </c>
      <c r="E102" s="23">
        <v>44375</v>
      </c>
      <c r="F102" s="24">
        <v>16.5816</v>
      </c>
      <c r="G102" s="22" t="s">
        <v>37</v>
      </c>
    </row>
    <row r="103" spans="2:7" ht="19.5" customHeight="1">
      <c r="B103" s="20" t="s">
        <v>7</v>
      </c>
      <c r="C103" s="28" t="s">
        <v>71</v>
      </c>
      <c r="D103" s="26" t="s">
        <v>53</v>
      </c>
      <c r="E103" s="23">
        <v>44375</v>
      </c>
      <c r="F103" s="24">
        <v>173.25</v>
      </c>
      <c r="G103" s="22" t="s">
        <v>37</v>
      </c>
    </row>
    <row r="104" spans="2:7" ht="19.5" customHeight="1">
      <c r="B104" s="20" t="s">
        <v>7</v>
      </c>
      <c r="C104" s="28" t="s">
        <v>72</v>
      </c>
      <c r="D104" s="26" t="s">
        <v>73</v>
      </c>
      <c r="E104" s="23">
        <v>44376</v>
      </c>
      <c r="F104" s="24">
        <v>1043.84</v>
      </c>
      <c r="G104" s="22" t="s">
        <v>37</v>
      </c>
    </row>
    <row r="105" spans="2:7" ht="19.5" customHeight="1">
      <c r="B105" s="20" t="s">
        <v>7</v>
      </c>
      <c r="C105" s="28" t="s">
        <v>74</v>
      </c>
      <c r="D105" s="26" t="s">
        <v>73</v>
      </c>
      <c r="E105" s="23">
        <v>44376</v>
      </c>
      <c r="F105" s="24">
        <v>180.71999999999997</v>
      </c>
      <c r="G105" s="22" t="s">
        <v>37</v>
      </c>
    </row>
    <row r="106" spans="2:7" ht="19.5" customHeight="1">
      <c r="B106" s="20" t="s">
        <v>7</v>
      </c>
      <c r="C106" s="28" t="s">
        <v>75</v>
      </c>
      <c r="D106" s="26" t="s">
        <v>73</v>
      </c>
      <c r="E106" s="23">
        <v>44376</v>
      </c>
      <c r="F106" s="24">
        <v>237.43999999999997</v>
      </c>
      <c r="G106" s="22" t="s">
        <v>37</v>
      </c>
    </row>
    <row r="107" spans="2:7" ht="19.5" customHeight="1">
      <c r="B107" s="20" t="s">
        <v>7</v>
      </c>
      <c r="C107" s="21" t="s">
        <v>76</v>
      </c>
      <c r="D107" s="22" t="s">
        <v>77</v>
      </c>
      <c r="E107" s="23">
        <v>44439</v>
      </c>
      <c r="F107" s="24">
        <f>883.4112/1.12</f>
        <v>788.7599999999999</v>
      </c>
      <c r="G107" s="22" t="s">
        <v>37</v>
      </c>
    </row>
    <row r="108" spans="2:7" ht="19.5" customHeight="1">
      <c r="B108" s="20" t="s">
        <v>7</v>
      </c>
      <c r="C108" s="21" t="s">
        <v>78</v>
      </c>
      <c r="D108" s="22" t="s">
        <v>79</v>
      </c>
      <c r="E108" s="23">
        <v>44420</v>
      </c>
      <c r="F108" s="24">
        <v>512.46</v>
      </c>
      <c r="G108" s="22" t="s">
        <v>37</v>
      </c>
    </row>
    <row r="109" spans="2:7" ht="30">
      <c r="B109" s="20" t="s">
        <v>7</v>
      </c>
      <c r="C109" s="21" t="s">
        <v>80</v>
      </c>
      <c r="D109" s="22" t="s">
        <v>81</v>
      </c>
      <c r="E109" s="23">
        <v>44498</v>
      </c>
      <c r="F109" s="24">
        <v>33352.44</v>
      </c>
      <c r="G109" s="22" t="s">
        <v>37</v>
      </c>
    </row>
    <row r="110" spans="2:7" ht="15">
      <c r="B110" s="20" t="s">
        <v>7</v>
      </c>
      <c r="C110" s="21" t="s">
        <v>82</v>
      </c>
      <c r="D110" s="22" t="s">
        <v>83</v>
      </c>
      <c r="E110" s="23">
        <v>44505</v>
      </c>
      <c r="F110" s="24">
        <v>78.72</v>
      </c>
      <c r="G110" s="22" t="s">
        <v>37</v>
      </c>
    </row>
    <row r="111" spans="2:7" ht="30">
      <c r="B111" s="20" t="s">
        <v>7</v>
      </c>
      <c r="C111" s="21" t="s">
        <v>84</v>
      </c>
      <c r="D111" s="22" t="s">
        <v>85</v>
      </c>
      <c r="E111" s="23">
        <v>44546</v>
      </c>
      <c r="F111" s="24">
        <v>734</v>
      </c>
      <c r="G111" s="22" t="s">
        <v>37</v>
      </c>
    </row>
    <row r="115" ht="19.5" customHeight="1">
      <c r="D115" s="25"/>
    </row>
    <row r="116" ht="19.5" customHeight="1">
      <c r="D116" s="25"/>
    </row>
  </sheetData>
  <sheetProtection/>
  <autoFilter ref="B3:G111"/>
  <mergeCells count="1">
    <mergeCell ref="B1:G1"/>
  </mergeCells>
  <printOptions/>
  <pageMargins left="0.7" right="0.7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G60"/>
  <sheetViews>
    <sheetView tabSelected="1" workbookViewId="0" topLeftCell="A1">
      <selection activeCell="B64" sqref="B64"/>
    </sheetView>
  </sheetViews>
  <sheetFormatPr defaultColWidth="11.421875" defaultRowHeight="15"/>
  <cols>
    <col min="2" max="2" width="12.57421875" style="0" bestFit="1" customWidth="1"/>
    <col min="3" max="3" width="41.7109375" style="3" customWidth="1"/>
    <col min="4" max="4" width="14.8515625" style="4" bestFit="1" customWidth="1"/>
    <col min="5" max="5" width="17.7109375" style="0" customWidth="1"/>
    <col min="6" max="6" width="56.8515625" style="0" customWidth="1"/>
  </cols>
  <sheetData>
    <row r="1" spans="2:7" ht="15">
      <c r="B1" s="34" t="s">
        <v>86</v>
      </c>
      <c r="C1" s="35"/>
      <c r="D1" s="36"/>
      <c r="E1" s="34"/>
      <c r="F1" s="34"/>
      <c r="G1" s="5"/>
    </row>
    <row r="3" spans="2:6" ht="24.75" customHeight="1">
      <c r="B3" s="6" t="s">
        <v>1</v>
      </c>
      <c r="C3" s="7" t="s">
        <v>87</v>
      </c>
      <c r="D3" s="8" t="s">
        <v>88</v>
      </c>
      <c r="E3" s="6" t="s">
        <v>89</v>
      </c>
      <c r="F3" s="6" t="s">
        <v>90</v>
      </c>
    </row>
    <row r="4" spans="2:6" ht="30">
      <c r="B4" s="9" t="s">
        <v>7</v>
      </c>
      <c r="C4" s="10" t="s">
        <v>91</v>
      </c>
      <c r="D4" s="37">
        <v>4420</v>
      </c>
      <c r="E4" s="9" t="s">
        <v>92</v>
      </c>
      <c r="F4" s="11" t="s">
        <v>93</v>
      </c>
    </row>
    <row r="5" spans="2:6" ht="30">
      <c r="B5" s="9" t="s">
        <v>7</v>
      </c>
      <c r="C5" s="10" t="s">
        <v>94</v>
      </c>
      <c r="D5" s="37">
        <v>1027</v>
      </c>
      <c r="E5" s="9" t="s">
        <v>95</v>
      </c>
      <c r="F5" s="11" t="s">
        <v>96</v>
      </c>
    </row>
    <row r="6" spans="2:6" ht="24.75" customHeight="1">
      <c r="B6" s="9" t="s">
        <v>7</v>
      </c>
      <c r="C6" s="10" t="s">
        <v>97</v>
      </c>
      <c r="D6" s="37">
        <v>876</v>
      </c>
      <c r="E6" s="9" t="s">
        <v>95</v>
      </c>
      <c r="F6" s="11" t="s">
        <v>98</v>
      </c>
    </row>
    <row r="7" spans="2:6" ht="15">
      <c r="B7" s="9" t="s">
        <v>7</v>
      </c>
      <c r="C7" s="10" t="s">
        <v>99</v>
      </c>
      <c r="D7" s="37">
        <v>580</v>
      </c>
      <c r="E7" s="9" t="s">
        <v>95</v>
      </c>
      <c r="F7" s="11" t="s">
        <v>100</v>
      </c>
    </row>
    <row r="8" spans="2:6" ht="15">
      <c r="B8" s="9" t="s">
        <v>7</v>
      </c>
      <c r="C8" s="10" t="s">
        <v>101</v>
      </c>
      <c r="D8" s="37">
        <v>4410</v>
      </c>
      <c r="E8" s="9" t="s">
        <v>95</v>
      </c>
      <c r="F8" s="11" t="s">
        <v>102</v>
      </c>
    </row>
    <row r="9" spans="2:6" ht="15">
      <c r="B9" s="9" t="s">
        <v>7</v>
      </c>
      <c r="C9" s="10" t="s">
        <v>103</v>
      </c>
      <c r="D9" s="37">
        <v>2880</v>
      </c>
      <c r="E9" s="9" t="s">
        <v>95</v>
      </c>
      <c r="F9" s="11" t="s">
        <v>104</v>
      </c>
    </row>
    <row r="10" spans="2:6" ht="29.25" customHeight="1">
      <c r="B10" s="9" t="s">
        <v>7</v>
      </c>
      <c r="C10" s="10" t="s">
        <v>105</v>
      </c>
      <c r="D10" s="37">
        <v>3366</v>
      </c>
      <c r="E10" s="9" t="s">
        <v>95</v>
      </c>
      <c r="F10" s="11" t="s">
        <v>106</v>
      </c>
    </row>
    <row r="11" spans="2:6" ht="32.25" customHeight="1">
      <c r="B11" s="9" t="s">
        <v>7</v>
      </c>
      <c r="C11" s="10" t="s">
        <v>107</v>
      </c>
      <c r="D11" s="37">
        <v>4410</v>
      </c>
      <c r="E11" s="29" t="s">
        <v>92</v>
      </c>
      <c r="F11" s="11" t="s">
        <v>108</v>
      </c>
    </row>
    <row r="12" spans="2:6" ht="30">
      <c r="B12" s="9" t="s">
        <v>7</v>
      </c>
      <c r="C12" s="10" t="s">
        <v>109</v>
      </c>
      <c r="D12" s="37">
        <v>348</v>
      </c>
      <c r="E12" s="9" t="s">
        <v>95</v>
      </c>
      <c r="F12" s="11" t="s">
        <v>110</v>
      </c>
    </row>
    <row r="13" spans="2:6" ht="29.25" customHeight="1">
      <c r="B13" s="9" t="s">
        <v>7</v>
      </c>
      <c r="C13" s="10" t="s">
        <v>111</v>
      </c>
      <c r="D13" s="37">
        <v>1256.5</v>
      </c>
      <c r="E13" s="9" t="s">
        <v>95</v>
      </c>
      <c r="F13" s="11" t="s">
        <v>112</v>
      </c>
    </row>
    <row r="14" spans="2:6" ht="15">
      <c r="B14" s="9" t="s">
        <v>7</v>
      </c>
      <c r="C14" s="10" t="s">
        <v>113</v>
      </c>
      <c r="D14" s="37">
        <v>306.16</v>
      </c>
      <c r="E14" s="9" t="s">
        <v>95</v>
      </c>
      <c r="F14" s="11" t="s">
        <v>114</v>
      </c>
    </row>
    <row r="15" spans="2:6" ht="15">
      <c r="B15" s="9" t="s">
        <v>7</v>
      </c>
      <c r="C15" s="10" t="s">
        <v>115</v>
      </c>
      <c r="D15" s="37">
        <v>675</v>
      </c>
      <c r="E15" s="9" t="s">
        <v>95</v>
      </c>
      <c r="F15" s="11" t="s">
        <v>116</v>
      </c>
    </row>
    <row r="16" spans="2:6" ht="30">
      <c r="B16" s="9" t="s">
        <v>7</v>
      </c>
      <c r="C16" s="10" t="s">
        <v>117</v>
      </c>
      <c r="D16" s="37">
        <v>765</v>
      </c>
      <c r="E16" s="9" t="s">
        <v>95</v>
      </c>
      <c r="F16" s="11" t="s">
        <v>118</v>
      </c>
    </row>
    <row r="17" spans="2:6" ht="30">
      <c r="B17" s="9" t="s">
        <v>7</v>
      </c>
      <c r="C17" s="10" t="s">
        <v>119</v>
      </c>
      <c r="D17" s="37">
        <v>3360</v>
      </c>
      <c r="E17" s="9" t="s">
        <v>95</v>
      </c>
      <c r="F17" s="11" t="s">
        <v>120</v>
      </c>
    </row>
    <row r="18" spans="2:6" ht="15">
      <c r="B18" s="9" t="s">
        <v>7</v>
      </c>
      <c r="C18" s="10" t="s">
        <v>121</v>
      </c>
      <c r="D18" s="37">
        <v>38.64</v>
      </c>
      <c r="E18" s="9" t="s">
        <v>95</v>
      </c>
      <c r="F18" s="11" t="s">
        <v>110</v>
      </c>
    </row>
    <row r="19" spans="2:6" ht="24.75" customHeight="1">
      <c r="B19" s="9" t="s">
        <v>7</v>
      </c>
      <c r="C19" s="10" t="s">
        <v>122</v>
      </c>
      <c r="D19" s="37">
        <v>1751.2</v>
      </c>
      <c r="E19" s="9" t="s">
        <v>95</v>
      </c>
      <c r="F19" s="11" t="s">
        <v>110</v>
      </c>
    </row>
    <row r="20" spans="2:6" ht="30">
      <c r="B20" s="9" t="s">
        <v>7</v>
      </c>
      <c r="C20" s="10" t="s">
        <v>123</v>
      </c>
      <c r="D20" s="37">
        <v>630</v>
      </c>
      <c r="E20" s="29" t="s">
        <v>95</v>
      </c>
      <c r="F20" s="11" t="s">
        <v>98</v>
      </c>
    </row>
    <row r="21" spans="2:6" ht="30">
      <c r="B21" s="9" t="s">
        <v>7</v>
      </c>
      <c r="C21" s="30" t="s">
        <v>124</v>
      </c>
      <c r="D21" s="38">
        <v>760</v>
      </c>
      <c r="E21" s="29" t="s">
        <v>95</v>
      </c>
      <c r="F21" s="11" t="s">
        <v>98</v>
      </c>
    </row>
    <row r="22" spans="2:6" ht="24.75" customHeight="1">
      <c r="B22" s="9" t="s">
        <v>7</v>
      </c>
      <c r="C22" s="30" t="s">
        <v>125</v>
      </c>
      <c r="D22" s="38">
        <v>24.78</v>
      </c>
      <c r="E22" s="29" t="s">
        <v>95</v>
      </c>
      <c r="F22" s="31" t="s">
        <v>126</v>
      </c>
    </row>
    <row r="23" spans="2:6" ht="15">
      <c r="B23" s="9" t="s">
        <v>7</v>
      </c>
      <c r="C23" s="30" t="s">
        <v>127</v>
      </c>
      <c r="D23" s="38">
        <v>37.8</v>
      </c>
      <c r="E23" s="29" t="s">
        <v>95</v>
      </c>
      <c r="F23" s="11" t="s">
        <v>110</v>
      </c>
    </row>
    <row r="24" spans="2:6" ht="15">
      <c r="B24" s="9" t="s">
        <v>7</v>
      </c>
      <c r="C24" s="30" t="s">
        <v>128</v>
      </c>
      <c r="D24" s="38">
        <v>368.8</v>
      </c>
      <c r="E24" s="29" t="s">
        <v>95</v>
      </c>
      <c r="F24" s="31" t="s">
        <v>129</v>
      </c>
    </row>
    <row r="25" spans="2:6" ht="24.75" customHeight="1" hidden="1">
      <c r="B25" s="9" t="s">
        <v>7</v>
      </c>
      <c r="C25" s="30" t="s">
        <v>130</v>
      </c>
      <c r="D25" s="38">
        <v>1960</v>
      </c>
      <c r="E25" s="29" t="s">
        <v>95</v>
      </c>
      <c r="F25" s="31" t="s">
        <v>116</v>
      </c>
    </row>
    <row r="26" spans="2:6" ht="24.75" customHeight="1" hidden="1">
      <c r="B26" s="9" t="s">
        <v>7</v>
      </c>
      <c r="C26" s="30" t="s">
        <v>131</v>
      </c>
      <c r="D26" s="38">
        <v>44.3</v>
      </c>
      <c r="E26" s="29" t="s">
        <v>95</v>
      </c>
      <c r="F26" s="11" t="s">
        <v>110</v>
      </c>
    </row>
    <row r="27" spans="2:6" ht="69.75" customHeight="1">
      <c r="B27" s="9" t="s">
        <v>7</v>
      </c>
      <c r="C27" s="30" t="s">
        <v>132</v>
      </c>
      <c r="D27" s="38">
        <v>176.8</v>
      </c>
      <c r="E27" s="29" t="s">
        <v>95</v>
      </c>
      <c r="F27" s="31" t="s">
        <v>133</v>
      </c>
    </row>
    <row r="28" spans="1:6" ht="81" customHeight="1">
      <c r="A28" s="12"/>
      <c r="B28" s="9" t="s">
        <v>7</v>
      </c>
      <c r="C28" s="30" t="s">
        <v>134</v>
      </c>
      <c r="D28" s="38">
        <v>6340.95</v>
      </c>
      <c r="E28" s="29" t="s">
        <v>95</v>
      </c>
      <c r="F28" s="31" t="s">
        <v>135</v>
      </c>
    </row>
    <row r="29" spans="2:6" ht="24.75" customHeight="1">
      <c r="B29" s="9" t="s">
        <v>7</v>
      </c>
      <c r="C29" s="30" t="s">
        <v>136</v>
      </c>
      <c r="D29" s="38">
        <v>1890</v>
      </c>
      <c r="E29" s="29" t="s">
        <v>95</v>
      </c>
      <c r="F29" s="31" t="s">
        <v>118</v>
      </c>
    </row>
    <row r="30" spans="2:6" ht="24.75" customHeight="1">
      <c r="B30" s="9" t="s">
        <v>7</v>
      </c>
      <c r="C30" s="30" t="s">
        <v>137</v>
      </c>
      <c r="D30" s="38">
        <v>4200</v>
      </c>
      <c r="E30" s="29" t="s">
        <v>95</v>
      </c>
      <c r="F30" s="31" t="s">
        <v>138</v>
      </c>
    </row>
    <row r="31" spans="2:6" ht="24.75" customHeight="1">
      <c r="B31" s="9" t="s">
        <v>7</v>
      </c>
      <c r="C31" s="30" t="s">
        <v>139</v>
      </c>
      <c r="D31" s="38">
        <v>2193</v>
      </c>
      <c r="E31" s="29" t="s">
        <v>95</v>
      </c>
      <c r="F31" s="31" t="s">
        <v>98</v>
      </c>
    </row>
    <row r="32" spans="2:6" ht="24.75" customHeight="1">
      <c r="B32" s="9" t="s">
        <v>7</v>
      </c>
      <c r="C32" s="30" t="s">
        <v>140</v>
      </c>
      <c r="D32" s="38">
        <v>75.85</v>
      </c>
      <c r="E32" s="29" t="s">
        <v>95</v>
      </c>
      <c r="F32" s="31" t="s">
        <v>126</v>
      </c>
    </row>
    <row r="33" spans="2:6" ht="24.75" customHeight="1">
      <c r="B33" s="9" t="s">
        <v>7</v>
      </c>
      <c r="C33" s="30" t="s">
        <v>141</v>
      </c>
      <c r="D33" s="38">
        <v>2640</v>
      </c>
      <c r="E33" s="29" t="s">
        <v>95</v>
      </c>
      <c r="F33" s="31" t="s">
        <v>142</v>
      </c>
    </row>
    <row r="34" spans="2:6" ht="24.75" customHeight="1">
      <c r="B34" s="9" t="s">
        <v>7</v>
      </c>
      <c r="C34" s="30" t="s">
        <v>143</v>
      </c>
      <c r="D34" s="38">
        <v>252</v>
      </c>
      <c r="E34" s="29" t="s">
        <v>95</v>
      </c>
      <c r="F34" s="31" t="s">
        <v>100</v>
      </c>
    </row>
    <row r="35" spans="2:6" ht="24.75" customHeight="1">
      <c r="B35" s="9" t="s">
        <v>7</v>
      </c>
      <c r="C35" s="30" t="s">
        <v>144</v>
      </c>
      <c r="D35" s="38">
        <v>1155</v>
      </c>
      <c r="E35" s="29" t="s">
        <v>95</v>
      </c>
      <c r="F35" s="31" t="s">
        <v>145</v>
      </c>
    </row>
    <row r="36" spans="2:6" ht="24.75" customHeight="1">
      <c r="B36" s="9" t="s">
        <v>7</v>
      </c>
      <c r="C36" s="30" t="s">
        <v>146</v>
      </c>
      <c r="D36" s="38">
        <v>1218.49</v>
      </c>
      <c r="E36" s="29" t="s">
        <v>92</v>
      </c>
      <c r="F36" s="31" t="s">
        <v>147</v>
      </c>
    </row>
    <row r="37" spans="2:6" ht="24.75" customHeight="1">
      <c r="B37" s="9" t="s">
        <v>7</v>
      </c>
      <c r="C37" s="30" t="s">
        <v>148</v>
      </c>
      <c r="D37" s="38">
        <v>245</v>
      </c>
      <c r="E37" s="29" t="s">
        <v>92</v>
      </c>
      <c r="F37" s="31" t="s">
        <v>149</v>
      </c>
    </row>
    <row r="38" spans="2:6" ht="24.75" customHeight="1">
      <c r="B38" s="9" t="s">
        <v>7</v>
      </c>
      <c r="C38" s="30" t="s">
        <v>150</v>
      </c>
      <c r="D38" s="38">
        <v>6371</v>
      </c>
      <c r="E38" s="29" t="s">
        <v>95</v>
      </c>
      <c r="F38" s="31" t="s">
        <v>151</v>
      </c>
    </row>
    <row r="39" spans="2:6" ht="24.75" customHeight="1">
      <c r="B39" s="9" t="s">
        <v>7</v>
      </c>
      <c r="C39" s="30" t="s">
        <v>152</v>
      </c>
      <c r="D39" s="38">
        <v>5461.33</v>
      </c>
      <c r="E39" s="29" t="s">
        <v>95</v>
      </c>
      <c r="F39" s="31" t="s">
        <v>153</v>
      </c>
    </row>
    <row r="40" spans="2:6" ht="24.75" customHeight="1">
      <c r="B40" s="9" t="s">
        <v>7</v>
      </c>
      <c r="C40" s="30" t="s">
        <v>154</v>
      </c>
      <c r="D40" s="38">
        <v>830</v>
      </c>
      <c r="E40" s="29" t="s">
        <v>92</v>
      </c>
      <c r="F40" s="31" t="s">
        <v>155</v>
      </c>
    </row>
    <row r="41" spans="2:6" ht="24.75" customHeight="1">
      <c r="B41" s="9" t="s">
        <v>7</v>
      </c>
      <c r="C41" s="30" t="s">
        <v>156</v>
      </c>
      <c r="D41" s="38">
        <v>2970</v>
      </c>
      <c r="E41" s="29" t="s">
        <v>95</v>
      </c>
      <c r="F41" s="31" t="s">
        <v>157</v>
      </c>
    </row>
    <row r="42" spans="2:6" ht="24.75" customHeight="1">
      <c r="B42" s="9" t="s">
        <v>7</v>
      </c>
      <c r="C42" s="30" t="s">
        <v>158</v>
      </c>
      <c r="D42" s="38">
        <v>4304.5</v>
      </c>
      <c r="E42" s="29" t="s">
        <v>95</v>
      </c>
      <c r="F42" s="31" t="s">
        <v>159</v>
      </c>
    </row>
    <row r="43" spans="2:6" ht="24.75" customHeight="1">
      <c r="B43" s="9" t="s">
        <v>7</v>
      </c>
      <c r="C43" s="30" t="s">
        <v>160</v>
      </c>
      <c r="D43" s="38">
        <v>1013</v>
      </c>
      <c r="E43" s="29" t="s">
        <v>95</v>
      </c>
      <c r="F43" s="31" t="s">
        <v>161</v>
      </c>
    </row>
    <row r="44" spans="2:6" ht="24.75" customHeight="1">
      <c r="B44" s="9" t="s">
        <v>7</v>
      </c>
      <c r="C44" s="30" t="s">
        <v>162</v>
      </c>
      <c r="D44" s="38">
        <v>2467.54</v>
      </c>
      <c r="E44" s="29" t="s">
        <v>95</v>
      </c>
      <c r="F44" s="31" t="s">
        <v>106</v>
      </c>
    </row>
    <row r="45" spans="2:6" ht="15">
      <c r="B45" s="9" t="s">
        <v>7</v>
      </c>
      <c r="C45" s="30" t="s">
        <v>163</v>
      </c>
      <c r="D45" s="38">
        <v>1660</v>
      </c>
      <c r="E45" s="29" t="s">
        <v>95</v>
      </c>
      <c r="F45" s="31" t="s">
        <v>164</v>
      </c>
    </row>
    <row r="46" spans="2:6" ht="15">
      <c r="B46" s="9" t="s">
        <v>7</v>
      </c>
      <c r="C46" s="30" t="s">
        <v>165</v>
      </c>
      <c r="D46" s="38">
        <v>423</v>
      </c>
      <c r="E46" s="29" t="s">
        <v>95</v>
      </c>
      <c r="F46" s="31" t="s">
        <v>166</v>
      </c>
    </row>
    <row r="47" spans="2:6" ht="15">
      <c r="B47" s="9" t="s">
        <v>7</v>
      </c>
      <c r="C47" s="30" t="s">
        <v>167</v>
      </c>
      <c r="D47" s="38">
        <v>134.8</v>
      </c>
      <c r="E47" s="29" t="s">
        <v>95</v>
      </c>
      <c r="F47" s="31" t="s">
        <v>168</v>
      </c>
    </row>
    <row r="48" spans="2:6" ht="30">
      <c r="B48" s="9" t="s">
        <v>7</v>
      </c>
      <c r="C48" s="30" t="s">
        <v>169</v>
      </c>
      <c r="D48" s="38">
        <v>250.85</v>
      </c>
      <c r="E48" s="29" t="s">
        <v>95</v>
      </c>
      <c r="F48" s="31" t="s">
        <v>170</v>
      </c>
    </row>
    <row r="49" spans="2:6" ht="30">
      <c r="B49" s="9" t="s">
        <v>7</v>
      </c>
      <c r="C49" s="30" t="s">
        <v>171</v>
      </c>
      <c r="D49" s="38">
        <v>822.6</v>
      </c>
      <c r="E49" s="29" t="s">
        <v>95</v>
      </c>
      <c r="F49" s="31" t="s">
        <v>170</v>
      </c>
    </row>
    <row r="50" spans="2:6" ht="30">
      <c r="B50" s="9" t="s">
        <v>7</v>
      </c>
      <c r="C50" s="30" t="s">
        <v>172</v>
      </c>
      <c r="D50" s="38">
        <v>1961.96</v>
      </c>
      <c r="E50" s="29" t="s">
        <v>95</v>
      </c>
      <c r="F50" s="31" t="s">
        <v>173</v>
      </c>
    </row>
    <row r="51" spans="2:6" ht="30">
      <c r="B51" s="9" t="s">
        <v>7</v>
      </c>
      <c r="C51" s="30" t="s">
        <v>174</v>
      </c>
      <c r="D51" s="38">
        <v>4608.4</v>
      </c>
      <c r="E51" s="29" t="s">
        <v>95</v>
      </c>
      <c r="F51" s="31" t="s">
        <v>175</v>
      </c>
    </row>
    <row r="52" spans="2:6" ht="15">
      <c r="B52" s="9" t="s">
        <v>7</v>
      </c>
      <c r="C52" s="30" t="s">
        <v>176</v>
      </c>
      <c r="D52" s="38">
        <v>3014.15</v>
      </c>
      <c r="E52" s="29" t="s">
        <v>95</v>
      </c>
      <c r="F52" s="31" t="s">
        <v>177</v>
      </c>
    </row>
    <row r="53" spans="2:6" ht="30">
      <c r="B53" s="9" t="s">
        <v>7</v>
      </c>
      <c r="C53" s="30" t="s">
        <v>178</v>
      </c>
      <c r="D53" s="38">
        <v>5071</v>
      </c>
      <c r="E53" s="29" t="s">
        <v>95</v>
      </c>
      <c r="F53" s="31" t="s">
        <v>179</v>
      </c>
    </row>
    <row r="54" spans="2:6" ht="30">
      <c r="B54" s="9" t="s">
        <v>7</v>
      </c>
      <c r="C54" s="30" t="s">
        <v>180</v>
      </c>
      <c r="D54" s="38">
        <v>6397.5</v>
      </c>
      <c r="E54" s="29" t="s">
        <v>95</v>
      </c>
      <c r="F54" s="31" t="s">
        <v>102</v>
      </c>
    </row>
    <row r="55" spans="2:6" ht="15">
      <c r="B55" s="9" t="s">
        <v>7</v>
      </c>
      <c r="C55" s="30" t="s">
        <v>181</v>
      </c>
      <c r="D55" s="38">
        <v>5565</v>
      </c>
      <c r="E55" s="29" t="s">
        <v>95</v>
      </c>
      <c r="F55" s="31" t="s">
        <v>182</v>
      </c>
    </row>
    <row r="56" spans="2:6" ht="45">
      <c r="B56" s="9" t="s">
        <v>7</v>
      </c>
      <c r="C56" s="30" t="s">
        <v>183</v>
      </c>
      <c r="D56" s="38">
        <v>990</v>
      </c>
      <c r="E56" s="29" t="s">
        <v>92</v>
      </c>
      <c r="F56" s="31" t="s">
        <v>184</v>
      </c>
    </row>
    <row r="57" spans="2:6" ht="30">
      <c r="B57" s="9" t="s">
        <v>7</v>
      </c>
      <c r="C57" s="30" t="s">
        <v>185</v>
      </c>
      <c r="D57" s="38">
        <v>161.69</v>
      </c>
      <c r="E57" s="29" t="s">
        <v>92</v>
      </c>
      <c r="F57" s="31" t="s">
        <v>186</v>
      </c>
    </row>
    <row r="58" spans="2:6" ht="30">
      <c r="B58" s="9" t="s">
        <v>7</v>
      </c>
      <c r="C58" s="30" t="s">
        <v>187</v>
      </c>
      <c r="D58" s="38">
        <v>3207.24</v>
      </c>
      <c r="E58" s="29" t="s">
        <v>95</v>
      </c>
      <c r="F58" s="31" t="s">
        <v>188</v>
      </c>
    </row>
    <row r="59" spans="2:6" ht="30">
      <c r="B59" s="9" t="s">
        <v>7</v>
      </c>
      <c r="C59" s="30" t="s">
        <v>189</v>
      </c>
      <c r="D59" s="38">
        <v>4361</v>
      </c>
      <c r="E59" s="29" t="s">
        <v>95</v>
      </c>
      <c r="F59" s="31" t="s">
        <v>190</v>
      </c>
    </row>
    <row r="60" spans="2:6" ht="30">
      <c r="B60" s="9" t="s">
        <v>7</v>
      </c>
      <c r="C60" s="30" t="s">
        <v>191</v>
      </c>
      <c r="D60" s="38">
        <v>600</v>
      </c>
      <c r="E60" s="29" t="s">
        <v>92</v>
      </c>
      <c r="F60" s="31" t="s">
        <v>192</v>
      </c>
    </row>
  </sheetData>
  <sheetProtection/>
  <mergeCells count="1">
    <mergeCell ref="B1:F1"/>
  </mergeCells>
  <printOptions/>
  <pageMargins left="0.7" right="0.7" top="0.75" bottom="0.75" header="0.3" footer="0.3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8"/>
  <sheetViews>
    <sheetView workbookViewId="0" topLeftCell="A1">
      <selection activeCell="D4" sqref="D4"/>
    </sheetView>
  </sheetViews>
  <sheetFormatPr defaultColWidth="11.421875" defaultRowHeight="15"/>
  <cols>
    <col min="1" max="1" width="36.8515625" style="0" customWidth="1"/>
  </cols>
  <sheetData>
    <row r="2" spans="1:4" ht="15">
      <c r="A2" s="1" t="s">
        <v>193</v>
      </c>
      <c r="D2" t="s">
        <v>194</v>
      </c>
    </row>
    <row r="3" spans="1:4" ht="15">
      <c r="A3" s="2" t="s">
        <v>195</v>
      </c>
      <c r="D3" t="s">
        <v>196</v>
      </c>
    </row>
    <row r="4" ht="15">
      <c r="A4" s="1" t="s">
        <v>197</v>
      </c>
    </row>
    <row r="5" ht="15">
      <c r="A5" s="2" t="s">
        <v>198</v>
      </c>
    </row>
    <row r="6" ht="15">
      <c r="A6" s="1" t="s">
        <v>199</v>
      </c>
    </row>
    <row r="7" ht="15">
      <c r="A7" s="2" t="s">
        <v>200</v>
      </c>
    </row>
    <row r="8" ht="15">
      <c r="A8" s="1" t="s">
        <v>201</v>
      </c>
    </row>
    <row r="9" ht="15">
      <c r="A9" s="2" t="s">
        <v>202</v>
      </c>
    </row>
    <row r="10" ht="15">
      <c r="A10" s="1" t="s">
        <v>203</v>
      </c>
    </row>
    <row r="11" ht="15">
      <c r="A11" s="2" t="s">
        <v>204</v>
      </c>
    </row>
    <row r="12" ht="15">
      <c r="A12" s="1" t="s">
        <v>205</v>
      </c>
    </row>
    <row r="13" ht="15">
      <c r="A13" s="2" t="s">
        <v>206</v>
      </c>
    </row>
    <row r="14" ht="15">
      <c r="A14" s="1" t="s">
        <v>207</v>
      </c>
    </row>
    <row r="15" ht="15">
      <c r="A15" s="2" t="s">
        <v>208</v>
      </c>
    </row>
    <row r="16" ht="15">
      <c r="A16" s="1" t="s">
        <v>209</v>
      </c>
    </row>
    <row r="17" ht="15">
      <c r="A17" s="2" t="s">
        <v>210</v>
      </c>
    </row>
    <row r="18" ht="15">
      <c r="A18" s="1" t="s">
        <v>211</v>
      </c>
    </row>
  </sheetData>
  <sheetProtection/>
  <dataValidations count="1">
    <dataValidation type="list" allowBlank="1" showInputMessage="1" showErrorMessage="1" promptTitle="SELECCIONAR" sqref="A2:A18">
      <formula1>$A$2:$A$18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MISHELL ANDREA SIERRA CEVALLOS</dc:creator>
  <cp:keywords/>
  <dc:description/>
  <cp:lastModifiedBy>DLEON</cp:lastModifiedBy>
  <cp:lastPrinted>2020-10-16T00:17:08Z</cp:lastPrinted>
  <dcterms:created xsi:type="dcterms:W3CDTF">2020-10-15T19:57:50Z</dcterms:created>
  <dcterms:modified xsi:type="dcterms:W3CDTF">2022-03-04T13:44:34Z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3082-11.2.0.10463</vt:lpwstr>
  </property>
  <property fmtid="{D5CDD505-2E9C-101B-9397-08002B2CF9AE}" pid="3" name="ICV">
    <vt:lpwstr>16AEC0F505404F968365C58091799568</vt:lpwstr>
  </property>
</Properties>
</file>