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20" windowHeight="9165" activeTab="0"/>
  </bookViews>
  <sheets>
    <sheet name="Cobertura IESS STO DGO" sheetId="1" r:id="rId1"/>
    <sheet name="Cobertura crecimiento" sheetId="2" r:id="rId2"/>
    <sheet name="Cobertura crecimiento (2)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<sst xmlns="http://schemas.openxmlformats.org/spreadsheetml/2006/main" count="77" uniqueCount="31">
  <si>
    <t>Afiliados (Num)</t>
  </si>
  <si>
    <t>2014</t>
  </si>
  <si>
    <t>2015</t>
  </si>
  <si>
    <t>2016</t>
  </si>
  <si>
    <t>Total</t>
  </si>
  <si>
    <t>SANTO DOMINGO DE LOS TSACHILAS</t>
  </si>
  <si>
    <t>Afiliados Activos</t>
  </si>
  <si>
    <t>Jefes de Familia Afiliados al SSC</t>
  </si>
  <si>
    <t>Pensionistas Seg General</t>
  </si>
  <si>
    <t>Pensionistas RT</t>
  </si>
  <si>
    <t>Pensionistas SSC</t>
  </si>
  <si>
    <t>Dependientes Seg General (hasta 18 años edad)</t>
  </si>
  <si>
    <t>Dependientes SSC</t>
  </si>
  <si>
    <t>Dependientes Seg General (pagando prima adicional)</t>
  </si>
  <si>
    <r>
      <rPr>
        <b/>
        <sz val="10"/>
        <color indexed="8"/>
        <rFont val="Tahoma"/>
        <family val="2"/>
      </rPr>
      <t>Fuente:</t>
    </r>
    <r>
      <rPr>
        <sz val="10"/>
        <color theme="1"/>
        <rFont val="Tahoma"/>
        <family val="2"/>
      </rPr>
      <t xml:space="preserve"> BI</t>
    </r>
  </si>
  <si>
    <r>
      <rPr>
        <b/>
        <sz val="10"/>
        <color indexed="8"/>
        <rFont val="Tahoma"/>
        <family val="2"/>
      </rPr>
      <t xml:space="preserve">Fecha: </t>
    </r>
    <r>
      <rPr>
        <sz val="10"/>
        <color theme="1"/>
        <rFont val="Tahoma"/>
        <family val="2"/>
      </rPr>
      <t>09/09/2016</t>
    </r>
  </si>
  <si>
    <r>
      <rPr>
        <b/>
        <sz val="10"/>
        <color indexed="8"/>
        <rFont val="Tahoma"/>
        <family val="2"/>
      </rPr>
      <t xml:space="preserve">Hora: </t>
    </r>
    <r>
      <rPr>
        <sz val="10"/>
        <color theme="1"/>
        <rFont val="Tahoma"/>
        <family val="2"/>
      </rPr>
      <t>18:27:06</t>
    </r>
  </si>
  <si>
    <t>regla de tres</t>
  </si>
  <si>
    <t>tasa incremento</t>
  </si>
  <si>
    <t>TOTAL BENEFICIARIOS</t>
  </si>
  <si>
    <t>INCREMENTO</t>
  </si>
  <si>
    <t>Nro.</t>
  </si>
  <si>
    <t>%</t>
  </si>
  <si>
    <t>BENEFICIARIOS
2015</t>
  </si>
  <si>
    <t>BENEFICIARIOS
2014</t>
  </si>
  <si>
    <t>BENEFICIARIOS
2016</t>
  </si>
  <si>
    <t>SANTO DOMINGO
DE LOS TSACHILAS</t>
  </si>
  <si>
    <t>AFILIADOS - BENEFICIARIOS</t>
  </si>
  <si>
    <t>BENEFICIARIOS
2017</t>
  </si>
  <si>
    <t>POBLACIÓN ACTUAL DE AFILIADOS Y BENEFICIARIOS
ESTIMACIÓN DE INCREMENTO AÑO 2015 Y 2016</t>
  </si>
  <si>
    <t>INSTITUTO ECUATORIANO DE SEGURIDAD SOCIAL
HOSPITAL GENERAL DE SANTO DOMINGO DE LOS TSACHILLAS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</si>
</sst>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hh:mm:ss\ AM/PM"/>
    <numFmt numFmtId="165" formatCode="#,##0.0"/>
    <numFmt numFmtId="166" formatCode="#,##0.000"/>
    <numFmt numFmtId="167" formatCode="#,##0.0000"/>
    <numFmt numFmtId="168" formatCode="#,##0.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000"/>
    <numFmt numFmtId="176" formatCode="[$-300A]dddd\,\ dd&quot; de &quot;mmmm&quot; de &quot;yyyy"/>
    <numFmt numFmtId="177" formatCode="0.000%"/>
    <numFmt numFmtId="178" formatCode="0.0000%"/>
    <numFmt numFmtId="179" formatCode="0.0%"/>
    <numFmt numFmtId="180" formatCode="0.00000000"/>
  </numFmts>
  <fonts count="55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Tahoma"/>
      <family val="2"/>
    </font>
    <font>
      <b/>
      <sz val="13"/>
      <color indexed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3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CEEAB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10" xfId="0" applyFont="1" applyFill="1" applyBorder="1" applyAlignment="1">
      <alignment horizontal="center" vertical="top"/>
    </xf>
    <xf numFmtId="0" fontId="51" fillId="34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vertical="top"/>
    </xf>
    <xf numFmtId="3" fontId="50" fillId="33" borderId="10" xfId="0" applyNumberFormat="1" applyFont="1" applyFill="1" applyBorder="1" applyAlignment="1">
      <alignment horizontal="right" vertical="top"/>
    </xf>
    <xf numFmtId="0" fontId="52" fillId="33" borderId="10" xfId="0" applyFont="1" applyFill="1" applyBorder="1" applyAlignment="1">
      <alignment vertical="top"/>
    </xf>
    <xf numFmtId="3" fontId="52" fillId="33" borderId="10" xfId="0" applyNumberFormat="1" applyFont="1" applyFill="1" applyBorder="1" applyAlignment="1">
      <alignment horizontal="righ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52" fillId="19" borderId="10" xfId="0" applyNumberFormat="1" applyFont="1" applyFill="1" applyBorder="1" applyAlignment="1">
      <alignment horizontal="right" vertical="top"/>
    </xf>
    <xf numFmtId="2" fontId="52" fillId="19" borderId="10" xfId="0" applyNumberFormat="1" applyFont="1" applyFill="1" applyBorder="1" applyAlignment="1">
      <alignment horizontal="right" vertical="top"/>
    </xf>
    <xf numFmtId="3" fontId="52" fillId="9" borderId="10" xfId="0" applyNumberFormat="1" applyFont="1" applyFill="1" applyBorder="1" applyAlignment="1">
      <alignment horizontal="right" vertical="top"/>
    </xf>
    <xf numFmtId="0" fontId="50" fillId="35" borderId="10" xfId="0" applyFont="1" applyFill="1" applyBorder="1" applyAlignment="1">
      <alignment horizontal="center" vertical="top"/>
    </xf>
    <xf numFmtId="3" fontId="52" fillId="35" borderId="10" xfId="0" applyNumberFormat="1" applyFont="1" applyFill="1" applyBorder="1" applyAlignment="1">
      <alignment horizontal="right" vertical="top"/>
    </xf>
    <xf numFmtId="2" fontId="52" fillId="35" borderId="10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50" fillId="0" borderId="11" xfId="0" applyFont="1" applyFill="1" applyBorder="1" applyAlignment="1">
      <alignment vertical="top"/>
    </xf>
    <xf numFmtId="0" fontId="52" fillId="0" borderId="11" xfId="0" applyFont="1" applyFill="1" applyBorder="1" applyAlignment="1">
      <alignment vertical="top"/>
    </xf>
    <xf numFmtId="3" fontId="51" fillId="19" borderId="12" xfId="0" applyNumberFormat="1" applyFont="1" applyFill="1" applyBorder="1" applyAlignment="1">
      <alignment horizontal="right" vertical="top"/>
    </xf>
    <xf numFmtId="2" fontId="51" fillId="35" borderId="13" xfId="0" applyNumberFormat="1" applyFont="1" applyFill="1" applyBorder="1" applyAlignment="1">
      <alignment horizontal="right" vertical="top"/>
    </xf>
    <xf numFmtId="3" fontId="52" fillId="19" borderId="11" xfId="0" applyNumberFormat="1" applyFont="1" applyFill="1" applyBorder="1" applyAlignment="1">
      <alignment horizontal="right" vertical="top"/>
    </xf>
    <xf numFmtId="2" fontId="51" fillId="19" borderId="13" xfId="0" applyNumberFormat="1" applyFont="1" applyFill="1" applyBorder="1" applyAlignment="1">
      <alignment horizontal="right" vertical="top"/>
    </xf>
    <xf numFmtId="2" fontId="0" fillId="12" borderId="13" xfId="0" applyNumberFormat="1" applyFill="1" applyBorder="1" applyAlignment="1">
      <alignment/>
    </xf>
    <xf numFmtId="3" fontId="52" fillId="12" borderId="10" xfId="0" applyNumberFormat="1" applyFont="1" applyFill="1" applyBorder="1" applyAlignment="1">
      <alignment/>
    </xf>
    <xf numFmtId="2" fontId="52" fillId="12" borderId="10" xfId="0" applyNumberFormat="1" applyFont="1" applyFill="1" applyBorder="1" applyAlignment="1">
      <alignment/>
    </xf>
    <xf numFmtId="3" fontId="0" fillId="12" borderId="12" xfId="0" applyNumberFormat="1" applyFill="1" applyBorder="1" applyAlignment="1">
      <alignment/>
    </xf>
    <xf numFmtId="3" fontId="51" fillId="35" borderId="12" xfId="0" applyNumberFormat="1" applyFont="1" applyFill="1" applyBorder="1" applyAlignment="1">
      <alignment horizontal="right" vertical="top"/>
    </xf>
    <xf numFmtId="3" fontId="52" fillId="35" borderId="11" xfId="0" applyNumberFormat="1" applyFont="1" applyFill="1" applyBorder="1" applyAlignment="1">
      <alignment horizontal="right" vertical="top"/>
    </xf>
    <xf numFmtId="0" fontId="50" fillId="19" borderId="10" xfId="0" applyFont="1" applyFill="1" applyBorder="1" applyAlignment="1">
      <alignment horizontal="center" vertical="top"/>
    </xf>
    <xf numFmtId="0" fontId="50" fillId="12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top"/>
    </xf>
    <xf numFmtId="2" fontId="0" fillId="0" borderId="0" xfId="0" applyNumberForma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3" fontId="51" fillId="9" borderId="14" xfId="0" applyNumberFormat="1" applyFont="1" applyFill="1" applyBorder="1" applyAlignment="1">
      <alignment horizontal="right" vertical="top"/>
    </xf>
    <xf numFmtId="1" fontId="51" fillId="12" borderId="0" xfId="0" applyNumberFormat="1" applyFont="1" applyFill="1" applyBorder="1" applyAlignment="1">
      <alignment horizontal="right" vertical="top"/>
    </xf>
    <xf numFmtId="1" fontId="52" fillId="12" borderId="15" xfId="0" applyNumberFormat="1" applyFont="1" applyFill="1" applyBorder="1" applyAlignment="1">
      <alignment horizontal="right" vertical="top"/>
    </xf>
    <xf numFmtId="2" fontId="51" fillId="0" borderId="0" xfId="0" applyNumberFormat="1" applyFont="1" applyFill="1" applyBorder="1" applyAlignment="1">
      <alignment horizontal="right" vertical="top"/>
    </xf>
    <xf numFmtId="2" fontId="52" fillId="0" borderId="0" xfId="0" applyNumberFormat="1" applyFont="1" applyFill="1" applyBorder="1" applyAlignment="1">
      <alignment horizontal="right" vertical="top"/>
    </xf>
    <xf numFmtId="0" fontId="53" fillId="0" borderId="0" xfId="0" applyFont="1" applyAlignment="1">
      <alignment vertical="center" wrapText="1"/>
    </xf>
    <xf numFmtId="0" fontId="35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164" fontId="0" fillId="0" borderId="16" xfId="0" applyNumberFormat="1" applyFont="1" applyBorder="1" applyAlignment="1">
      <alignment vertical="top"/>
    </xf>
    <xf numFmtId="0" fontId="0" fillId="0" borderId="16" xfId="0" applyBorder="1" applyAlignment="1">
      <alignment/>
    </xf>
    <xf numFmtId="3" fontId="50" fillId="33" borderId="0" xfId="0" applyNumberFormat="1" applyFont="1" applyFill="1" applyBorder="1" applyAlignment="1">
      <alignment horizontal="righ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36" borderId="0" xfId="0" applyFont="1" applyFill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9" borderId="17" xfId="0" applyFont="1" applyFill="1" applyBorder="1" applyAlignment="1">
      <alignment horizontal="center" vertical="top" wrapText="1"/>
    </xf>
    <xf numFmtId="0" fontId="50" fillId="9" borderId="18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0" fillId="19" borderId="10" xfId="0" applyFont="1" applyFill="1" applyBorder="1" applyAlignment="1">
      <alignment horizontal="center"/>
    </xf>
    <xf numFmtId="0" fontId="50" fillId="19" borderId="19" xfId="0" applyFont="1" applyFill="1" applyBorder="1" applyAlignment="1">
      <alignment horizontal="center" vertical="top" wrapText="1"/>
    </xf>
    <xf numFmtId="0" fontId="50" fillId="19" borderId="20" xfId="0" applyFont="1" applyFill="1" applyBorder="1" applyAlignment="1">
      <alignment horizontal="center" vertical="top" wrapText="1"/>
    </xf>
    <xf numFmtId="0" fontId="50" fillId="35" borderId="19" xfId="0" applyFont="1" applyFill="1" applyBorder="1" applyAlignment="1">
      <alignment horizontal="center" vertical="top" wrapText="1"/>
    </xf>
    <xf numFmtId="0" fontId="50" fillId="35" borderId="20" xfId="0" applyFont="1" applyFill="1" applyBorder="1" applyAlignment="1">
      <alignment horizontal="center" vertical="top" wrapText="1"/>
    </xf>
    <xf numFmtId="0" fontId="50" fillId="35" borderId="10" xfId="0" applyFont="1" applyFill="1" applyBorder="1" applyAlignment="1">
      <alignment horizontal="center"/>
    </xf>
    <xf numFmtId="0" fontId="50" fillId="12" borderId="16" xfId="0" applyFont="1" applyFill="1" applyBorder="1" applyAlignment="1">
      <alignment horizontal="center" wrapText="1"/>
    </xf>
    <xf numFmtId="0" fontId="50" fillId="12" borderId="21" xfId="0" applyFont="1" applyFill="1" applyBorder="1" applyAlignment="1">
      <alignment horizontal="center"/>
    </xf>
    <xf numFmtId="0" fontId="50" fillId="12" borderId="10" xfId="0" applyFont="1" applyFill="1" applyBorder="1" applyAlignment="1">
      <alignment horizontal="center"/>
    </xf>
    <xf numFmtId="9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COBERTURA DEL IESS SANTO DOMINGO DE LOS TSÁCHILAS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5"/>
          <c:y val="0.254"/>
          <c:w val="0.866"/>
          <c:h val="0.71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'Cobertura IESS STO DGO'!$C$23:$E$23</c:f>
              <c:strCache/>
            </c:strRef>
          </c:cat>
          <c:val>
            <c:numRef>
              <c:f>'Cobertura IESS STO DGO'!$C$32:$E$32</c:f>
              <c:numCache/>
            </c:numRef>
          </c:val>
          <c:shape val="box"/>
        </c:ser>
        <c:gapWidth val="75"/>
        <c:shape val="cylinder"/>
        <c:axId val="23907218"/>
        <c:axId val="13838371"/>
      </c:bar3D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38371"/>
        <c:crosses val="autoZero"/>
        <c:auto val="1"/>
        <c:lblOffset val="100"/>
        <c:tickLblSkip val="1"/>
        <c:noMultiLvlLbl val="0"/>
      </c:catAx>
      <c:valAx>
        <c:axId val="13838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0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5"/>
          <c:y val="0.49375"/>
          <c:w val="0.084"/>
          <c:h val="0.224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C6D9F1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6D9F1"/>
        </a:solidFill>
        <a:ln w="3175">
          <a:noFill/>
        </a:ln>
      </c:spPr>
      <c:thickness val="0"/>
    </c:sideWall>
    <c:backWall>
      <c:spPr>
        <a:solidFill>
          <a:srgbClr val="C6D9F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COBERTURA DEL IESS SANTO DOMINGO DE LOS TSÁCHILAS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5"/>
          <c:y val="0.254"/>
          <c:w val="0.866"/>
          <c:h val="0.71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'Cobertura crecimiento'!$C$23:$E$23</c:f>
              <c:strCache/>
            </c:strRef>
          </c:cat>
          <c:val>
            <c:numRef>
              <c:f>'Cobertura crecimiento'!$C$32:$E$32</c:f>
              <c:numCache/>
            </c:numRef>
          </c:val>
          <c:shape val="box"/>
        </c:ser>
        <c:gapWidth val="75"/>
        <c:shape val="cylinder"/>
        <c:axId val="57436476"/>
        <c:axId val="47166237"/>
      </c:bar3D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66237"/>
        <c:crosses val="autoZero"/>
        <c:auto val="1"/>
        <c:lblOffset val="100"/>
        <c:tickLblSkip val="1"/>
        <c:noMultiLvlLbl val="0"/>
      </c:catAx>
      <c:valAx>
        <c:axId val="47166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3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5"/>
          <c:y val="0.49375"/>
          <c:w val="0.084"/>
          <c:h val="0.224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C6D9F1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6D9F1"/>
        </a:solidFill>
        <a:ln w="3175">
          <a:noFill/>
        </a:ln>
      </c:spPr>
      <c:thickness val="0"/>
    </c:sideWall>
    <c:backWall>
      <c:spPr>
        <a:solidFill>
          <a:srgbClr val="C6D9F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COBERTURA DEL IESS SANTO DOMINGO DE LOS TSÁCHILAS</a:t>
            </a:r>
          </a:p>
        </c:rich>
      </c:tx>
      <c:layout>
        <c:manualLayout>
          <c:xMode val="factor"/>
          <c:yMode val="factor"/>
          <c:x val="-0.02875"/>
          <c:y val="0.021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825"/>
          <c:w val="0.954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('Cobertura crecimiento (2)'!$C$9,'Cobertura crecimiento (2)'!$D$9,'Cobertura crecimiento (2)'!$G$9)</c:f>
              <c:strCache/>
            </c:strRef>
          </c:cat>
          <c:val>
            <c:numRef>
              <c:f>('Cobertura crecimiento (2)'!$C$10,'Cobertura crecimiento (2)'!$D$10,'Cobertura crecimiento (2)'!$G$10)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('Cobertura crecimiento (2)'!$C$9,'Cobertura crecimiento (2)'!$D$9,'Cobertura crecimiento (2)'!$G$9)</c:f>
              <c:strCache/>
            </c:strRef>
          </c:cat>
          <c:val>
            <c:numRef>
              <c:f>('Cobertura crecimiento (2)'!$C$19,'Cobertura crecimiento (2)'!$D$19,'Cobertura crecimiento (2)'!$G$19)</c:f>
              <c:numCache/>
            </c:numRef>
          </c:val>
          <c:shape val="box"/>
        </c:ser>
        <c:shape val="box"/>
        <c:axId val="21842950"/>
        <c:axId val="62368823"/>
      </c:bar3D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2368823"/>
        <c:crosses val="autoZero"/>
        <c:auto val="1"/>
        <c:lblOffset val="100"/>
        <c:tickLblSkip val="1"/>
        <c:noMultiLvlLbl val="0"/>
      </c:catAx>
      <c:valAx>
        <c:axId val="62368823"/>
        <c:scaling>
          <c:orientation val="minMax"/>
        </c:scaling>
        <c:axPos val="l"/>
        <c:delete val="1"/>
        <c:majorTickMark val="out"/>
        <c:minorTickMark val="none"/>
        <c:tickLblPos val="nextTo"/>
        <c:crossAx val="218429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38100</xdr:rowOff>
    </xdr:from>
    <xdr:to>
      <xdr:col>2</xdr:col>
      <xdr:colOff>257175</xdr:colOff>
      <xdr:row>20</xdr:row>
      <xdr:rowOff>57150</xdr:rowOff>
    </xdr:to>
    <xdr:graphicFrame>
      <xdr:nvGraphicFramePr>
        <xdr:cNvPr id="1" name="12 Gráfico"/>
        <xdr:cNvGraphicFramePr/>
      </xdr:nvGraphicFramePr>
      <xdr:xfrm>
        <a:off x="85725" y="200025"/>
        <a:ext cx="56388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38100</xdr:rowOff>
    </xdr:from>
    <xdr:to>
      <xdr:col>2</xdr:col>
      <xdr:colOff>257175</xdr:colOff>
      <xdr:row>20</xdr:row>
      <xdr:rowOff>57150</xdr:rowOff>
    </xdr:to>
    <xdr:graphicFrame>
      <xdr:nvGraphicFramePr>
        <xdr:cNvPr id="1" name="12 Gráfico"/>
        <xdr:cNvGraphicFramePr/>
      </xdr:nvGraphicFramePr>
      <xdr:xfrm>
        <a:off x="85725" y="200025"/>
        <a:ext cx="56388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20</xdr:row>
      <xdr:rowOff>76200</xdr:rowOff>
    </xdr:from>
    <xdr:to>
      <xdr:col>5</xdr:col>
      <xdr:colOff>428625</xdr:colOff>
      <xdr:row>42</xdr:row>
      <xdr:rowOff>104775</xdr:rowOff>
    </xdr:to>
    <xdr:graphicFrame>
      <xdr:nvGraphicFramePr>
        <xdr:cNvPr id="1" name="4 Gráfico"/>
        <xdr:cNvGraphicFramePr/>
      </xdr:nvGraphicFramePr>
      <xdr:xfrm>
        <a:off x="3114675" y="4000500"/>
        <a:ext cx="4381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0</xdr:row>
      <xdr:rowOff>85725</xdr:rowOff>
    </xdr:from>
    <xdr:to>
      <xdr:col>0</xdr:col>
      <xdr:colOff>619125</xdr:colOff>
      <xdr:row>2</xdr:row>
      <xdr:rowOff>238125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457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3:K36"/>
  <sheetViews>
    <sheetView tabSelected="1" zoomScalePageLayoutView="0" workbookViewId="0" topLeftCell="C9">
      <selection activeCell="I14" sqref="I14"/>
    </sheetView>
  </sheetViews>
  <sheetFormatPr defaultColWidth="9.140625" defaultRowHeight="12.75" customHeight="1"/>
  <cols>
    <col min="1" max="1" width="34.140625" style="0" bestFit="1" customWidth="1"/>
    <col min="2" max="2" width="47.8515625" style="0" bestFit="1" customWidth="1"/>
    <col min="3" max="6" width="9.00390625" style="0" bestFit="1" customWidth="1"/>
  </cols>
  <sheetData>
    <row r="1" s="1" customFormat="1" ht="12.75" customHeight="1"/>
    <row r="2" s="1" customFormat="1" ht="12.75" customHeight="1"/>
    <row r="4" s="2" customFormat="1" ht="12.75" customHeight="1"/>
    <row r="5" s="2" customFormat="1" ht="12.75" customHeight="1"/>
    <row r="23" spans="1:6" ht="12.75" customHeight="1">
      <c r="A23" s="61" t="s">
        <v>5</v>
      </c>
      <c r="B23" s="3" t="s">
        <v>0</v>
      </c>
      <c r="C23" s="4" t="s">
        <v>1</v>
      </c>
      <c r="D23" s="4" t="s">
        <v>2</v>
      </c>
      <c r="E23" s="4" t="s">
        <v>3</v>
      </c>
      <c r="F23" s="3" t="s">
        <v>4</v>
      </c>
    </row>
    <row r="24" spans="1:11" ht="12.75" customHeight="1">
      <c r="A24" s="62"/>
      <c r="B24" s="5" t="s">
        <v>6</v>
      </c>
      <c r="C24" s="6">
        <v>51413</v>
      </c>
      <c r="D24" s="6">
        <v>53341</v>
      </c>
      <c r="E24" s="6">
        <v>55933</v>
      </c>
      <c r="F24" s="6">
        <v>55933</v>
      </c>
      <c r="I24" s="57">
        <v>131383</v>
      </c>
      <c r="J24" s="57">
        <v>100</v>
      </c>
      <c r="K24" s="85">
        <f>(I25*J24)/I24</f>
        <v>0</v>
      </c>
    </row>
    <row r="25" spans="1:10" ht="12.75" customHeight="1">
      <c r="A25" s="62"/>
      <c r="B25" s="5" t="s">
        <v>7</v>
      </c>
      <c r="C25" s="6">
        <v>8686</v>
      </c>
      <c r="D25" s="6">
        <v>9868</v>
      </c>
      <c r="E25" s="6">
        <v>10043</v>
      </c>
      <c r="F25" s="6">
        <v>10043</v>
      </c>
      <c r="I25" s="57"/>
      <c r="J25" s="57">
        <v>17</v>
      </c>
    </row>
    <row r="26" spans="1:6" ht="12.75" customHeight="1">
      <c r="A26" s="62"/>
      <c r="B26" s="5" t="s">
        <v>8</v>
      </c>
      <c r="C26" s="6">
        <v>278</v>
      </c>
      <c r="D26" s="6">
        <v>357</v>
      </c>
      <c r="E26" s="6">
        <v>441</v>
      </c>
      <c r="F26" s="6">
        <v>441</v>
      </c>
    </row>
    <row r="27" spans="1:11" ht="12.75" customHeight="1">
      <c r="A27" s="62"/>
      <c r="B27" s="5" t="s">
        <v>9</v>
      </c>
      <c r="C27" s="6">
        <v>299</v>
      </c>
      <c r="D27" s="6">
        <v>317</v>
      </c>
      <c r="E27" s="6">
        <v>323</v>
      </c>
      <c r="F27" s="6">
        <v>323</v>
      </c>
      <c r="I27" s="57"/>
      <c r="K27">
        <f>(J25*I24)/J24</f>
        <v>22335.11</v>
      </c>
    </row>
    <row r="28" spans="1:6" ht="12.75" customHeight="1">
      <c r="A28" s="62"/>
      <c r="B28" s="5" t="s">
        <v>10</v>
      </c>
      <c r="C28" s="6">
        <v>1674</v>
      </c>
      <c r="D28" s="6">
        <v>1795</v>
      </c>
      <c r="E28" s="6">
        <v>1844</v>
      </c>
      <c r="F28" s="6">
        <v>1844</v>
      </c>
    </row>
    <row r="29" spans="1:6" ht="12.75" customHeight="1">
      <c r="A29" s="62"/>
      <c r="B29" s="5" t="s">
        <v>11</v>
      </c>
      <c r="C29" s="6">
        <v>71465</v>
      </c>
      <c r="D29" s="6">
        <v>74143</v>
      </c>
      <c r="E29" s="6">
        <v>77746</v>
      </c>
      <c r="F29" s="6">
        <v>77746</v>
      </c>
    </row>
    <row r="30" spans="1:6" ht="12.75" customHeight="1">
      <c r="A30" s="62"/>
      <c r="B30" s="5" t="s">
        <v>12</v>
      </c>
      <c r="C30" s="6">
        <v>19042</v>
      </c>
      <c r="D30" s="6">
        <v>20632</v>
      </c>
      <c r="E30" s="6">
        <v>20854</v>
      </c>
      <c r="F30" s="6">
        <v>20854</v>
      </c>
    </row>
    <row r="31" spans="1:6" ht="12.75" customHeight="1">
      <c r="A31" s="62"/>
      <c r="B31" s="5" t="s">
        <v>13</v>
      </c>
      <c r="C31" s="6">
        <v>0</v>
      </c>
      <c r="D31" s="6">
        <v>0</v>
      </c>
      <c r="E31" s="6">
        <v>0</v>
      </c>
      <c r="F31" s="6">
        <v>0</v>
      </c>
    </row>
    <row r="32" spans="1:6" ht="12.75" customHeight="1">
      <c r="A32" s="63"/>
      <c r="B32" s="7" t="s">
        <v>4</v>
      </c>
      <c r="C32" s="8">
        <v>152857</v>
      </c>
      <c r="D32" s="8">
        <v>160453</v>
      </c>
      <c r="E32" s="8">
        <v>167184</v>
      </c>
      <c r="F32" s="8">
        <v>167184</v>
      </c>
    </row>
    <row r="33" spans="1:6" ht="12.75" customHeight="1">
      <c r="A33" s="58"/>
      <c r="B33" s="59"/>
      <c r="C33" s="60"/>
      <c r="D33" s="59"/>
      <c r="E33" s="55"/>
      <c r="F33" s="56"/>
    </row>
    <row r="34" spans="1:5" ht="12.75" customHeight="1">
      <c r="A34" t="s">
        <v>14</v>
      </c>
      <c r="E34" s="57">
        <v>171543</v>
      </c>
    </row>
    <row r="35" ht="12.75" customHeight="1">
      <c r="A35" t="s">
        <v>15</v>
      </c>
    </row>
    <row r="36" ht="12.75" customHeight="1">
      <c r="A36" t="s">
        <v>16</v>
      </c>
    </row>
  </sheetData>
  <sheetProtection/>
  <mergeCells count="3">
    <mergeCell ref="A33:B33"/>
    <mergeCell ref="C33:D33"/>
    <mergeCell ref="A23:A3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1:Q36"/>
  <sheetViews>
    <sheetView zoomScalePageLayoutView="0" workbookViewId="0" topLeftCell="C13">
      <selection activeCell="I35" sqref="I35"/>
    </sheetView>
  </sheetViews>
  <sheetFormatPr defaultColWidth="9.140625" defaultRowHeight="12.75" customHeight="1"/>
  <cols>
    <col min="1" max="1" width="34.140625" style="10" bestFit="1" customWidth="1"/>
    <col min="2" max="2" width="47.8515625" style="10" bestFit="1" customWidth="1"/>
    <col min="3" max="5" width="9.00390625" style="10" bestFit="1" customWidth="1"/>
    <col min="6" max="6" width="2.57421875" style="10" customWidth="1"/>
    <col min="7" max="7" width="5.57421875" style="19" bestFit="1" customWidth="1"/>
    <col min="8" max="8" width="8.00390625" style="19" bestFit="1" customWidth="1"/>
    <col min="9" max="9" width="5.00390625" style="19" bestFit="1" customWidth="1"/>
    <col min="10" max="10" width="8.00390625" style="19" bestFit="1" customWidth="1"/>
    <col min="11" max="11" width="9.140625" style="10" customWidth="1"/>
    <col min="12" max="12" width="5.57421875" style="10" bestFit="1" customWidth="1"/>
    <col min="13" max="13" width="8.57421875" style="10" bestFit="1" customWidth="1"/>
    <col min="14" max="14" width="5.57421875" style="10" bestFit="1" customWidth="1"/>
    <col min="15" max="15" width="9.140625" style="10" customWidth="1"/>
    <col min="16" max="16" width="7.57421875" style="10" bestFit="1" customWidth="1"/>
    <col min="17" max="16384" width="9.140625" style="10" customWidth="1"/>
  </cols>
  <sheetData>
    <row r="21" spans="8:13" ht="12.75" customHeight="1">
      <c r="H21" s="19" t="s">
        <v>17</v>
      </c>
      <c r="M21" s="10" t="s">
        <v>18</v>
      </c>
    </row>
    <row r="23" spans="1:17" ht="12.75" customHeight="1">
      <c r="A23" s="61" t="s">
        <v>5</v>
      </c>
      <c r="B23" s="3" t="s">
        <v>0</v>
      </c>
      <c r="C23" s="4" t="s">
        <v>1</v>
      </c>
      <c r="D23" s="4" t="s">
        <v>2</v>
      </c>
      <c r="E23" s="4" t="s">
        <v>3</v>
      </c>
      <c r="G23" s="65">
        <v>2015</v>
      </c>
      <c r="H23" s="65"/>
      <c r="I23" s="65">
        <v>2016</v>
      </c>
      <c r="J23" s="65"/>
      <c r="L23" s="64">
        <v>2015</v>
      </c>
      <c r="M23" s="64"/>
      <c r="N23" s="64"/>
      <c r="O23" s="64">
        <v>2016</v>
      </c>
      <c r="P23" s="64"/>
      <c r="Q23" s="64"/>
    </row>
    <row r="24" spans="1:17" ht="12.75" customHeight="1">
      <c r="A24" s="62"/>
      <c r="B24" s="5" t="s">
        <v>6</v>
      </c>
      <c r="C24" s="6">
        <v>51413</v>
      </c>
      <c r="D24" s="6">
        <v>53341</v>
      </c>
      <c r="E24" s="6">
        <v>55933</v>
      </c>
      <c r="G24" s="16">
        <f>D24-C24</f>
        <v>1928</v>
      </c>
      <c r="H24" s="17">
        <f aca="true" t="shared" si="0" ref="H24:H30">(G24*100)/D24</f>
        <v>3.6144804184398494</v>
      </c>
      <c r="I24" s="18">
        <f>E24-D24</f>
        <v>2592</v>
      </c>
      <c r="J24" s="17">
        <f aca="true" t="shared" si="1" ref="J24:J30">(I24*100)/E24</f>
        <v>4.634115817138362</v>
      </c>
      <c r="L24" s="13">
        <f>D24-C24</f>
        <v>1928</v>
      </c>
      <c r="M24" s="14">
        <f>(D24-C24)/C24</f>
        <v>0.037500243129169664</v>
      </c>
      <c r="N24" s="15">
        <f>M24*100</f>
        <v>3.7500243129169664</v>
      </c>
      <c r="O24" s="13">
        <f>E24-D24</f>
        <v>2592</v>
      </c>
      <c r="P24" s="14">
        <f>(E24-D24)/D24</f>
        <v>0.048593014754129096</v>
      </c>
      <c r="Q24" s="15">
        <f>P24*100</f>
        <v>4.859301475412909</v>
      </c>
    </row>
    <row r="25" spans="1:17" ht="12.75" customHeight="1">
      <c r="A25" s="62"/>
      <c r="B25" s="5" t="s">
        <v>7</v>
      </c>
      <c r="C25" s="6">
        <v>8686</v>
      </c>
      <c r="D25" s="6">
        <v>9868</v>
      </c>
      <c r="E25" s="6">
        <v>10043</v>
      </c>
      <c r="G25" s="16">
        <f aca="true" t="shared" si="2" ref="G25:G32">D25-C25</f>
        <v>1182</v>
      </c>
      <c r="H25" s="17">
        <f t="shared" si="0"/>
        <v>11.978111066072152</v>
      </c>
      <c r="I25" s="18">
        <f aca="true" t="shared" si="3" ref="I25:I32">E25-D25</f>
        <v>175</v>
      </c>
      <c r="J25" s="17">
        <f t="shared" si="1"/>
        <v>1.7425072189584785</v>
      </c>
      <c r="L25" s="13">
        <f aca="true" t="shared" si="4" ref="L25:L32">D25-C25</f>
        <v>1182</v>
      </c>
      <c r="M25" s="14">
        <f aca="true" t="shared" si="5" ref="M25:M32">(D25-C25)/C25</f>
        <v>0.13608104996546166</v>
      </c>
      <c r="N25" s="15">
        <f aca="true" t="shared" si="6" ref="N25:N32">M25*100</f>
        <v>13.608104996546167</v>
      </c>
      <c r="O25" s="13">
        <f aca="true" t="shared" si="7" ref="O25:O32">E25-D25</f>
        <v>175</v>
      </c>
      <c r="P25" s="14">
        <f aca="true" t="shared" si="8" ref="P25:P32">(E25-D25)/D25</f>
        <v>0.017734089987839482</v>
      </c>
      <c r="Q25" s="15">
        <f aca="true" t="shared" si="9" ref="Q25:Q32">P25*100</f>
        <v>1.773408998783948</v>
      </c>
    </row>
    <row r="26" spans="1:17" ht="12.75" customHeight="1">
      <c r="A26" s="62"/>
      <c r="B26" s="5" t="s">
        <v>8</v>
      </c>
      <c r="C26" s="6">
        <v>278</v>
      </c>
      <c r="D26" s="6">
        <v>357</v>
      </c>
      <c r="E26" s="6">
        <v>441</v>
      </c>
      <c r="G26" s="16">
        <f t="shared" si="2"/>
        <v>79</v>
      </c>
      <c r="H26" s="17">
        <f t="shared" si="0"/>
        <v>22.128851540616246</v>
      </c>
      <c r="I26" s="18">
        <f t="shared" si="3"/>
        <v>84</v>
      </c>
      <c r="J26" s="17">
        <f t="shared" si="1"/>
        <v>19.047619047619047</v>
      </c>
      <c r="L26" s="13">
        <f t="shared" si="4"/>
        <v>79</v>
      </c>
      <c r="M26" s="14">
        <f t="shared" si="5"/>
        <v>0.2841726618705036</v>
      </c>
      <c r="N26" s="15">
        <f t="shared" si="6"/>
        <v>28.41726618705036</v>
      </c>
      <c r="O26" s="13">
        <f t="shared" si="7"/>
        <v>84</v>
      </c>
      <c r="P26" s="14">
        <f t="shared" si="8"/>
        <v>0.23529411764705882</v>
      </c>
      <c r="Q26" s="15">
        <f t="shared" si="9"/>
        <v>23.52941176470588</v>
      </c>
    </row>
    <row r="27" spans="1:17" ht="12.75" customHeight="1">
      <c r="A27" s="62"/>
      <c r="B27" s="5" t="s">
        <v>9</v>
      </c>
      <c r="C27" s="6">
        <v>299</v>
      </c>
      <c r="D27" s="6">
        <v>317</v>
      </c>
      <c r="E27" s="6">
        <v>323</v>
      </c>
      <c r="G27" s="16">
        <f t="shared" si="2"/>
        <v>18</v>
      </c>
      <c r="H27" s="17">
        <f t="shared" si="0"/>
        <v>5.678233438485805</v>
      </c>
      <c r="I27" s="18">
        <f t="shared" si="3"/>
        <v>6</v>
      </c>
      <c r="J27" s="17">
        <f t="shared" si="1"/>
        <v>1.8575851393188854</v>
      </c>
      <c r="L27" s="13">
        <f t="shared" si="4"/>
        <v>18</v>
      </c>
      <c r="M27" s="14">
        <f t="shared" si="5"/>
        <v>0.06020066889632107</v>
      </c>
      <c r="N27" s="15">
        <f t="shared" si="6"/>
        <v>6.0200668896321075</v>
      </c>
      <c r="O27" s="13">
        <f t="shared" si="7"/>
        <v>6</v>
      </c>
      <c r="P27" s="14">
        <f t="shared" si="8"/>
        <v>0.01892744479495268</v>
      </c>
      <c r="Q27" s="15">
        <f t="shared" si="9"/>
        <v>1.8927444794952681</v>
      </c>
    </row>
    <row r="28" spans="1:17" ht="12.75" customHeight="1">
      <c r="A28" s="62"/>
      <c r="B28" s="5" t="s">
        <v>10</v>
      </c>
      <c r="C28" s="6">
        <v>1674</v>
      </c>
      <c r="D28" s="6">
        <v>1795</v>
      </c>
      <c r="E28" s="6">
        <v>1844</v>
      </c>
      <c r="G28" s="16">
        <f t="shared" si="2"/>
        <v>121</v>
      </c>
      <c r="H28" s="17">
        <f t="shared" si="0"/>
        <v>6.740947075208914</v>
      </c>
      <c r="I28" s="18">
        <f t="shared" si="3"/>
        <v>49</v>
      </c>
      <c r="J28" s="17">
        <f t="shared" si="1"/>
        <v>2.6572668112798263</v>
      </c>
      <c r="L28" s="13">
        <f t="shared" si="4"/>
        <v>121</v>
      </c>
      <c r="M28" s="14">
        <f t="shared" si="5"/>
        <v>0.07228195937873358</v>
      </c>
      <c r="N28" s="15">
        <f t="shared" si="6"/>
        <v>7.228195937873358</v>
      </c>
      <c r="O28" s="13">
        <f t="shared" si="7"/>
        <v>49</v>
      </c>
      <c r="P28" s="14">
        <f t="shared" si="8"/>
        <v>0.027298050139275765</v>
      </c>
      <c r="Q28" s="15">
        <f t="shared" si="9"/>
        <v>2.7298050139275767</v>
      </c>
    </row>
    <row r="29" spans="1:17" ht="12.75" customHeight="1">
      <c r="A29" s="62"/>
      <c r="B29" s="5" t="s">
        <v>11</v>
      </c>
      <c r="C29" s="6">
        <v>71465</v>
      </c>
      <c r="D29" s="6">
        <v>74143</v>
      </c>
      <c r="E29" s="6">
        <v>77746</v>
      </c>
      <c r="G29" s="16">
        <f t="shared" si="2"/>
        <v>2678</v>
      </c>
      <c r="H29" s="17">
        <f t="shared" si="0"/>
        <v>3.6119390906761257</v>
      </c>
      <c r="I29" s="18">
        <f t="shared" si="3"/>
        <v>3603</v>
      </c>
      <c r="J29" s="17">
        <f t="shared" si="1"/>
        <v>4.634322022997968</v>
      </c>
      <c r="L29" s="13">
        <f t="shared" si="4"/>
        <v>2678</v>
      </c>
      <c r="M29" s="14">
        <f t="shared" si="5"/>
        <v>0.037472888826698386</v>
      </c>
      <c r="N29" s="15">
        <f t="shared" si="6"/>
        <v>3.7472888826698387</v>
      </c>
      <c r="O29" s="13">
        <f t="shared" si="7"/>
        <v>3603</v>
      </c>
      <c r="P29" s="14">
        <f t="shared" si="8"/>
        <v>0.04859528209001524</v>
      </c>
      <c r="Q29" s="15">
        <f t="shared" si="9"/>
        <v>4.859528209001525</v>
      </c>
    </row>
    <row r="30" spans="1:17" ht="12.75" customHeight="1">
      <c r="A30" s="62"/>
      <c r="B30" s="5" t="s">
        <v>12</v>
      </c>
      <c r="C30" s="6">
        <v>19042</v>
      </c>
      <c r="D30" s="6">
        <v>20632</v>
      </c>
      <c r="E30" s="6">
        <v>20854</v>
      </c>
      <c r="G30" s="16">
        <f t="shared" si="2"/>
        <v>1590</v>
      </c>
      <c r="H30" s="17">
        <f t="shared" si="0"/>
        <v>7.706475378053509</v>
      </c>
      <c r="I30" s="18">
        <f t="shared" si="3"/>
        <v>222</v>
      </c>
      <c r="J30" s="17">
        <f t="shared" si="1"/>
        <v>1.0645439723793997</v>
      </c>
      <c r="L30" s="13">
        <f t="shared" si="4"/>
        <v>1590</v>
      </c>
      <c r="M30" s="14">
        <f t="shared" si="5"/>
        <v>0.08349963239155551</v>
      </c>
      <c r="N30" s="15">
        <f t="shared" si="6"/>
        <v>8.349963239155551</v>
      </c>
      <c r="O30" s="13">
        <f t="shared" si="7"/>
        <v>222</v>
      </c>
      <c r="P30" s="14">
        <f t="shared" si="8"/>
        <v>0.010759984490112447</v>
      </c>
      <c r="Q30" s="15">
        <f t="shared" si="9"/>
        <v>1.0759984490112446</v>
      </c>
    </row>
    <row r="31" spans="1:17" ht="12.75" customHeight="1">
      <c r="A31" s="62"/>
      <c r="B31" s="5" t="s">
        <v>13</v>
      </c>
      <c r="C31" s="6">
        <v>0</v>
      </c>
      <c r="D31" s="6">
        <v>0</v>
      </c>
      <c r="E31" s="6">
        <v>0</v>
      </c>
      <c r="G31" s="16">
        <f t="shared" si="2"/>
        <v>0</v>
      </c>
      <c r="H31" s="17">
        <v>0</v>
      </c>
      <c r="I31" s="18">
        <f t="shared" si="3"/>
        <v>0</v>
      </c>
      <c r="J31" s="17">
        <v>0</v>
      </c>
      <c r="L31" s="13">
        <f t="shared" si="4"/>
        <v>0</v>
      </c>
      <c r="M31" s="14">
        <v>0</v>
      </c>
      <c r="N31" s="15">
        <f t="shared" si="6"/>
        <v>0</v>
      </c>
      <c r="O31" s="13">
        <f t="shared" si="7"/>
        <v>0</v>
      </c>
      <c r="P31" s="14">
        <v>0</v>
      </c>
      <c r="Q31" s="15">
        <f t="shared" si="9"/>
        <v>0</v>
      </c>
    </row>
    <row r="32" spans="1:17" ht="12.75" customHeight="1">
      <c r="A32" s="63"/>
      <c r="B32" s="7" t="s">
        <v>4</v>
      </c>
      <c r="C32" s="8">
        <v>152857</v>
      </c>
      <c r="D32" s="8">
        <v>160453</v>
      </c>
      <c r="E32" s="8">
        <v>167184</v>
      </c>
      <c r="G32" s="16">
        <f t="shared" si="2"/>
        <v>7596</v>
      </c>
      <c r="H32" s="17">
        <f>(G32*100)/D32</f>
        <v>4.734096589032302</v>
      </c>
      <c r="I32" s="18">
        <f t="shared" si="3"/>
        <v>6731</v>
      </c>
      <c r="J32" s="17">
        <f>(I32*100)/E32</f>
        <v>4.026102976361375</v>
      </c>
      <c r="L32" s="13">
        <f t="shared" si="4"/>
        <v>7596</v>
      </c>
      <c r="M32" s="14">
        <f t="shared" si="5"/>
        <v>0.049693504386452696</v>
      </c>
      <c r="N32" s="15">
        <f t="shared" si="6"/>
        <v>4.96935043864527</v>
      </c>
      <c r="O32" s="13">
        <f t="shared" si="7"/>
        <v>6731</v>
      </c>
      <c r="P32" s="14">
        <f t="shared" si="8"/>
        <v>0.041949979121611934</v>
      </c>
      <c r="Q32" s="15">
        <f t="shared" si="9"/>
        <v>4.1949979121611936</v>
      </c>
    </row>
    <row r="33" spans="1:5" ht="12.75" customHeight="1">
      <c r="A33" s="58"/>
      <c r="B33" s="59"/>
      <c r="C33" s="60"/>
      <c r="D33" s="59"/>
      <c r="E33" s="12"/>
    </row>
    <row r="34" ht="12.75" customHeight="1">
      <c r="A34" s="10" t="s">
        <v>14</v>
      </c>
    </row>
    <row r="35" ht="12.75" customHeight="1">
      <c r="A35" s="10" t="s">
        <v>15</v>
      </c>
    </row>
    <row r="36" ht="12.75" customHeight="1">
      <c r="A36" s="10" t="s">
        <v>16</v>
      </c>
    </row>
  </sheetData>
  <sheetProtection/>
  <mergeCells count="7">
    <mergeCell ref="O23:Q23"/>
    <mergeCell ref="A23:A32"/>
    <mergeCell ref="A33:B33"/>
    <mergeCell ref="C33:D33"/>
    <mergeCell ref="G23:H23"/>
    <mergeCell ref="I23:J23"/>
    <mergeCell ref="L23:N2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1"/>
  <sheetViews>
    <sheetView zoomScale="85" zoomScaleNormal="85" zoomScalePageLayoutView="0" workbookViewId="0" topLeftCell="A7">
      <selection activeCell="A41" sqref="A41"/>
    </sheetView>
  </sheetViews>
  <sheetFormatPr defaultColWidth="9.140625" defaultRowHeight="12.75" customHeight="1"/>
  <cols>
    <col min="1" max="1" width="20.8515625" style="10" customWidth="1"/>
    <col min="2" max="2" width="44.7109375" style="10" bestFit="1" customWidth="1"/>
    <col min="3" max="3" width="16.421875" style="10" customWidth="1"/>
    <col min="4" max="4" width="15.7109375" style="10" bestFit="1" customWidth="1"/>
    <col min="5" max="6" width="8.28125" style="10" customWidth="1"/>
    <col min="7" max="7" width="16.28125" style="10" customWidth="1"/>
    <col min="8" max="9" width="8.57421875" style="10" customWidth="1"/>
    <col min="10" max="13" width="7.57421875" style="10" customWidth="1"/>
    <col min="14" max="14" width="15.7109375" style="10" customWidth="1"/>
    <col min="15" max="16" width="6.28125" style="10" customWidth="1"/>
    <col min="17" max="19" width="6.28125" style="42" customWidth="1"/>
    <col min="20" max="20" width="5.57421875" style="10" customWidth="1"/>
    <col min="21" max="21" width="5.57421875" style="10" bestFit="1" customWidth="1"/>
    <col min="22" max="22" width="8.57421875" style="10" bestFit="1" customWidth="1"/>
    <col min="23" max="24" width="5.57421875" style="10" bestFit="1" customWidth="1"/>
    <col min="25" max="25" width="7.57421875" style="10" bestFit="1" customWidth="1"/>
    <col min="26" max="26" width="5.57421875" style="10" bestFit="1" customWidth="1"/>
    <col min="27" max="27" width="10.57421875" style="10" bestFit="1" customWidth="1"/>
    <col min="28" max="29" width="9.140625" style="10" customWidth="1"/>
    <col min="30" max="30" width="5.57421875" style="10" bestFit="1" customWidth="1"/>
    <col min="31" max="16384" width="9.140625" style="10" customWidth="1"/>
  </cols>
  <sheetData>
    <row r="1" spans="1:14" ht="12.75" customHeight="1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53"/>
      <c r="M1" s="53"/>
      <c r="N1" s="53"/>
    </row>
    <row r="2" spans="1:14" ht="24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53"/>
      <c r="M2" s="53"/>
      <c r="N2" s="53"/>
    </row>
    <row r="3" spans="1:14" ht="24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53"/>
      <c r="M3" s="53"/>
      <c r="N3" s="53"/>
    </row>
    <row r="4" spans="1:14" ht="24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3"/>
      <c r="M4" s="53"/>
      <c r="N4" s="53"/>
    </row>
    <row r="5" spans="1:16" ht="12.75" customHeight="1">
      <c r="A5" s="68" t="s">
        <v>29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52"/>
      <c r="M5" s="52"/>
      <c r="N5" s="52"/>
      <c r="O5" s="52"/>
      <c r="P5" s="52"/>
    </row>
    <row r="6" spans="1:16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52"/>
      <c r="M6" s="52"/>
      <c r="N6" s="52"/>
      <c r="O6" s="52"/>
      <c r="P6" s="52"/>
    </row>
    <row r="7" ht="12.75" customHeight="1">
      <c r="V7" s="10" t="s">
        <v>18</v>
      </c>
    </row>
    <row r="9" spans="2:19" ht="12.75" customHeight="1">
      <c r="B9" s="66" t="s">
        <v>27</v>
      </c>
      <c r="C9" s="73" t="s">
        <v>24</v>
      </c>
      <c r="D9" s="77" t="s">
        <v>23</v>
      </c>
      <c r="E9" s="76" t="s">
        <v>20</v>
      </c>
      <c r="F9" s="76"/>
      <c r="G9" s="79" t="s">
        <v>25</v>
      </c>
      <c r="H9" s="81" t="s">
        <v>20</v>
      </c>
      <c r="I9" s="81"/>
      <c r="J9" s="43"/>
      <c r="K9" s="43"/>
      <c r="L9" s="43"/>
      <c r="M9" s="43"/>
      <c r="N9" s="82" t="s">
        <v>28</v>
      </c>
      <c r="O9" s="84" t="s">
        <v>20</v>
      </c>
      <c r="P9" s="84"/>
      <c r="Q9" s="43"/>
      <c r="R9" s="43"/>
      <c r="S9" s="43"/>
    </row>
    <row r="10" spans="1:27" ht="12.75" customHeight="1">
      <c r="A10" s="70" t="s">
        <v>26</v>
      </c>
      <c r="B10" s="67"/>
      <c r="C10" s="74"/>
      <c r="D10" s="78"/>
      <c r="E10" s="40" t="s">
        <v>21</v>
      </c>
      <c r="F10" s="40" t="s">
        <v>22</v>
      </c>
      <c r="G10" s="80"/>
      <c r="H10" s="23" t="s">
        <v>21</v>
      </c>
      <c r="I10" s="23" t="s">
        <v>22</v>
      </c>
      <c r="J10" s="44"/>
      <c r="K10" s="44"/>
      <c r="L10" s="44"/>
      <c r="M10" s="44"/>
      <c r="N10" s="83"/>
      <c r="O10" s="41" t="s">
        <v>21</v>
      </c>
      <c r="P10" s="41" t="s">
        <v>22</v>
      </c>
      <c r="Q10" s="44"/>
      <c r="R10" s="44"/>
      <c r="S10" s="44"/>
      <c r="U10" s="75">
        <v>2015</v>
      </c>
      <c r="V10" s="75"/>
      <c r="W10" s="75"/>
      <c r="X10" s="75">
        <v>2016</v>
      </c>
      <c r="Y10" s="75"/>
      <c r="Z10" s="75"/>
      <c r="AA10" s="26"/>
    </row>
    <row r="11" spans="1:30" ht="12.75" customHeight="1">
      <c r="A11" s="71"/>
      <c r="B11" s="28" t="s">
        <v>6</v>
      </c>
      <c r="C11" s="47">
        <v>51413</v>
      </c>
      <c r="D11" s="30">
        <v>53341</v>
      </c>
      <c r="E11" s="30">
        <v>1928</v>
      </c>
      <c r="F11" s="33">
        <v>3.75002431291697</v>
      </c>
      <c r="G11" s="38">
        <v>55933</v>
      </c>
      <c r="H11" s="38">
        <v>2592</v>
      </c>
      <c r="I11" s="31">
        <v>4.859301475412909</v>
      </c>
      <c r="J11" s="50"/>
      <c r="K11" s="50"/>
      <c r="L11" s="50"/>
      <c r="M11" s="50"/>
      <c r="N11" s="48">
        <v>58193</v>
      </c>
      <c r="O11" s="37">
        <v>2260</v>
      </c>
      <c r="P11" s="34">
        <v>4.040548513399961</v>
      </c>
      <c r="Q11" s="45"/>
      <c r="R11" s="45"/>
      <c r="S11" s="45"/>
      <c r="T11" s="15"/>
      <c r="U11" s="13">
        <f aca="true" t="shared" si="0" ref="U11:U19">D11-C11</f>
        <v>1928</v>
      </c>
      <c r="V11" s="14">
        <f aca="true" t="shared" si="1" ref="V11:V17">(D11-C11)/C11</f>
        <v>0.037500243129169664</v>
      </c>
      <c r="W11" s="15">
        <f>V11*100</f>
        <v>3.7500243129169664</v>
      </c>
      <c r="X11" s="13">
        <f aca="true" t="shared" si="2" ref="X11:X19">G11-D11</f>
        <v>2592</v>
      </c>
      <c r="Y11" s="14">
        <f aca="true" t="shared" si="3" ref="Y11:Y17">(G11-D11)/D11</f>
        <v>0.048593014754129096</v>
      </c>
      <c r="Z11" s="15">
        <f>Y11*100</f>
        <v>4.859301475412909</v>
      </c>
      <c r="AA11" s="27">
        <f aca="true" t="shared" si="4" ref="AA11:AA19">G11+AB11</f>
        <v>58193</v>
      </c>
      <c r="AB11" s="13">
        <f>AVERAGE(U11,X11)</f>
        <v>2260</v>
      </c>
      <c r="AC11" s="10">
        <f aca="true" t="shared" si="5" ref="AC11:AC17">(AA11-G11)/G11</f>
        <v>0.04040548513399961</v>
      </c>
      <c r="AD11" s="15">
        <f>AC11*100</f>
        <v>4.040548513399961</v>
      </c>
    </row>
    <row r="12" spans="1:30" ht="12.75" customHeight="1">
      <c r="A12" s="71"/>
      <c r="B12" s="28" t="s">
        <v>7</v>
      </c>
      <c r="C12" s="47">
        <v>8686</v>
      </c>
      <c r="D12" s="30">
        <v>9868</v>
      </c>
      <c r="E12" s="30">
        <v>1182</v>
      </c>
      <c r="F12" s="33">
        <v>13.608104996546167</v>
      </c>
      <c r="G12" s="38">
        <v>10043</v>
      </c>
      <c r="H12" s="38">
        <v>175</v>
      </c>
      <c r="I12" s="31">
        <v>1.773408998783948</v>
      </c>
      <c r="J12" s="50"/>
      <c r="K12" s="50"/>
      <c r="L12" s="50"/>
      <c r="M12" s="50"/>
      <c r="N12" s="48">
        <v>10721.5</v>
      </c>
      <c r="O12" s="37">
        <v>678.5</v>
      </c>
      <c r="P12" s="34">
        <v>6.75594941750473</v>
      </c>
      <c r="Q12" s="45"/>
      <c r="R12" s="45"/>
      <c r="S12" s="45"/>
      <c r="T12" s="15"/>
      <c r="U12" s="13">
        <f t="shared" si="0"/>
        <v>1182</v>
      </c>
      <c r="V12" s="14">
        <f t="shared" si="1"/>
        <v>0.13608104996546166</v>
      </c>
      <c r="W12" s="15">
        <f aca="true" t="shared" si="6" ref="W12:W19">V12*100</f>
        <v>13.608104996546167</v>
      </c>
      <c r="X12" s="13">
        <f t="shared" si="2"/>
        <v>175</v>
      </c>
      <c r="Y12" s="14">
        <f t="shared" si="3"/>
        <v>0.017734089987839482</v>
      </c>
      <c r="Z12" s="15">
        <f aca="true" t="shared" si="7" ref="Z12:Z19">Y12*100</f>
        <v>1.773408998783948</v>
      </c>
      <c r="AA12" s="27">
        <f t="shared" si="4"/>
        <v>10721.5</v>
      </c>
      <c r="AB12" s="13">
        <f aca="true" t="shared" si="8" ref="AB12:AB19">AVERAGE(U12,X12)</f>
        <v>678.5</v>
      </c>
      <c r="AC12" s="10">
        <f t="shared" si="5"/>
        <v>0.0675594941750473</v>
      </c>
      <c r="AD12" s="15">
        <f aca="true" t="shared" si="9" ref="AD12:AD19">AC12*100</f>
        <v>6.75594941750473</v>
      </c>
    </row>
    <row r="13" spans="1:30" ht="12.75" customHeight="1">
      <c r="A13" s="71"/>
      <c r="B13" s="28" t="s">
        <v>8</v>
      </c>
      <c r="C13" s="47">
        <v>278</v>
      </c>
      <c r="D13" s="30">
        <v>357</v>
      </c>
      <c r="E13" s="30">
        <v>79</v>
      </c>
      <c r="F13" s="33">
        <v>28.41726618705036</v>
      </c>
      <c r="G13" s="38">
        <v>441</v>
      </c>
      <c r="H13" s="38">
        <v>84</v>
      </c>
      <c r="I13" s="31">
        <v>23.52941176470588</v>
      </c>
      <c r="J13" s="50"/>
      <c r="K13" s="50"/>
      <c r="L13" s="50"/>
      <c r="M13" s="50"/>
      <c r="N13" s="48">
        <v>522.5</v>
      </c>
      <c r="O13" s="37">
        <v>81.5</v>
      </c>
      <c r="P13" s="34">
        <v>18.480725623582767</v>
      </c>
      <c r="Q13" s="45"/>
      <c r="R13" s="45"/>
      <c r="S13" s="45"/>
      <c r="T13" s="15"/>
      <c r="U13" s="13">
        <f t="shared" si="0"/>
        <v>79</v>
      </c>
      <c r="V13" s="14">
        <f t="shared" si="1"/>
        <v>0.2841726618705036</v>
      </c>
      <c r="W13" s="15">
        <f t="shared" si="6"/>
        <v>28.41726618705036</v>
      </c>
      <c r="X13" s="13">
        <f t="shared" si="2"/>
        <v>84</v>
      </c>
      <c r="Y13" s="14">
        <f t="shared" si="3"/>
        <v>0.23529411764705882</v>
      </c>
      <c r="Z13" s="15">
        <f t="shared" si="7"/>
        <v>23.52941176470588</v>
      </c>
      <c r="AA13" s="27">
        <f t="shared" si="4"/>
        <v>522.5</v>
      </c>
      <c r="AB13" s="13">
        <f t="shared" si="8"/>
        <v>81.5</v>
      </c>
      <c r="AC13" s="10">
        <f t="shared" si="5"/>
        <v>0.18480725623582767</v>
      </c>
      <c r="AD13" s="15">
        <f t="shared" si="9"/>
        <v>18.480725623582767</v>
      </c>
    </row>
    <row r="14" spans="1:30" ht="12.75" customHeight="1">
      <c r="A14" s="71"/>
      <c r="B14" s="28" t="s">
        <v>9</v>
      </c>
      <c r="C14" s="47">
        <v>299</v>
      </c>
      <c r="D14" s="30">
        <v>317</v>
      </c>
      <c r="E14" s="30">
        <v>18</v>
      </c>
      <c r="F14" s="33">
        <v>6.0200668896321075</v>
      </c>
      <c r="G14" s="38">
        <v>323</v>
      </c>
      <c r="H14" s="38">
        <v>6</v>
      </c>
      <c r="I14" s="31">
        <v>1.8927444794952681</v>
      </c>
      <c r="J14" s="50"/>
      <c r="K14" s="50"/>
      <c r="L14" s="50"/>
      <c r="M14" s="50"/>
      <c r="N14" s="48">
        <v>335</v>
      </c>
      <c r="O14" s="37">
        <v>12</v>
      </c>
      <c r="P14" s="34">
        <v>3.7151702786377707</v>
      </c>
      <c r="Q14" s="45"/>
      <c r="R14" s="45"/>
      <c r="S14" s="45"/>
      <c r="T14" s="15"/>
      <c r="U14" s="13">
        <f t="shared" si="0"/>
        <v>18</v>
      </c>
      <c r="V14" s="14">
        <f t="shared" si="1"/>
        <v>0.06020066889632107</v>
      </c>
      <c r="W14" s="15">
        <f t="shared" si="6"/>
        <v>6.0200668896321075</v>
      </c>
      <c r="X14" s="13">
        <f t="shared" si="2"/>
        <v>6</v>
      </c>
      <c r="Y14" s="14">
        <f t="shared" si="3"/>
        <v>0.01892744479495268</v>
      </c>
      <c r="Z14" s="15">
        <f t="shared" si="7"/>
        <v>1.8927444794952681</v>
      </c>
      <c r="AA14" s="27">
        <f t="shared" si="4"/>
        <v>335</v>
      </c>
      <c r="AB14" s="13">
        <f t="shared" si="8"/>
        <v>12</v>
      </c>
      <c r="AC14" s="10">
        <f t="shared" si="5"/>
        <v>0.03715170278637771</v>
      </c>
      <c r="AD14" s="15">
        <f t="shared" si="9"/>
        <v>3.7151702786377707</v>
      </c>
    </row>
    <row r="15" spans="1:30" ht="12.75" customHeight="1">
      <c r="A15" s="71"/>
      <c r="B15" s="28" t="s">
        <v>10</v>
      </c>
      <c r="C15" s="47">
        <v>1674</v>
      </c>
      <c r="D15" s="30">
        <v>1795</v>
      </c>
      <c r="E15" s="30">
        <v>121</v>
      </c>
      <c r="F15" s="33">
        <v>7.228195937873358</v>
      </c>
      <c r="G15" s="38">
        <v>1844</v>
      </c>
      <c r="H15" s="38">
        <v>49</v>
      </c>
      <c r="I15" s="31">
        <v>2.7298050139275767</v>
      </c>
      <c r="J15" s="50"/>
      <c r="K15" s="50"/>
      <c r="L15" s="50"/>
      <c r="M15" s="50"/>
      <c r="N15" s="48">
        <v>1929</v>
      </c>
      <c r="O15" s="37">
        <v>85</v>
      </c>
      <c r="P15" s="34">
        <v>4.609544468546638</v>
      </c>
      <c r="Q15" s="45"/>
      <c r="R15" s="45"/>
      <c r="S15" s="45"/>
      <c r="T15" s="15"/>
      <c r="U15" s="13">
        <f t="shared" si="0"/>
        <v>121</v>
      </c>
      <c r="V15" s="14">
        <f t="shared" si="1"/>
        <v>0.07228195937873358</v>
      </c>
      <c r="W15" s="15">
        <f t="shared" si="6"/>
        <v>7.228195937873358</v>
      </c>
      <c r="X15" s="13">
        <f t="shared" si="2"/>
        <v>49</v>
      </c>
      <c r="Y15" s="14">
        <f t="shared" si="3"/>
        <v>0.027298050139275765</v>
      </c>
      <c r="Z15" s="15">
        <f t="shared" si="7"/>
        <v>2.7298050139275767</v>
      </c>
      <c r="AA15" s="27">
        <f t="shared" si="4"/>
        <v>1929</v>
      </c>
      <c r="AB15" s="13">
        <f t="shared" si="8"/>
        <v>85</v>
      </c>
      <c r="AC15" s="10">
        <f t="shared" si="5"/>
        <v>0.04609544468546638</v>
      </c>
      <c r="AD15" s="15">
        <f t="shared" si="9"/>
        <v>4.609544468546638</v>
      </c>
    </row>
    <row r="16" spans="1:30" ht="12.75" customHeight="1">
      <c r="A16" s="71"/>
      <c r="B16" s="28" t="s">
        <v>11</v>
      </c>
      <c r="C16" s="47">
        <v>71465</v>
      </c>
      <c r="D16" s="30">
        <v>74143</v>
      </c>
      <c r="E16" s="30">
        <v>2678</v>
      </c>
      <c r="F16" s="33">
        <v>3.7472888826698387</v>
      </c>
      <c r="G16" s="38">
        <v>77746</v>
      </c>
      <c r="H16" s="38">
        <v>3603</v>
      </c>
      <c r="I16" s="31">
        <v>4.859528209001525</v>
      </c>
      <c r="J16" s="50"/>
      <c r="K16" s="50"/>
      <c r="L16" s="50"/>
      <c r="M16" s="50"/>
      <c r="N16" s="48">
        <v>80886.5</v>
      </c>
      <c r="O16" s="37">
        <v>3140.5</v>
      </c>
      <c r="P16" s="34">
        <v>4.039436112468809</v>
      </c>
      <c r="Q16" s="45"/>
      <c r="R16" s="45"/>
      <c r="S16" s="45"/>
      <c r="T16" s="15"/>
      <c r="U16" s="13">
        <f t="shared" si="0"/>
        <v>2678</v>
      </c>
      <c r="V16" s="14">
        <f t="shared" si="1"/>
        <v>0.037472888826698386</v>
      </c>
      <c r="W16" s="15">
        <f t="shared" si="6"/>
        <v>3.7472888826698387</v>
      </c>
      <c r="X16" s="13">
        <f t="shared" si="2"/>
        <v>3603</v>
      </c>
      <c r="Y16" s="14">
        <f t="shared" si="3"/>
        <v>0.04859528209001524</v>
      </c>
      <c r="Z16" s="15">
        <f t="shared" si="7"/>
        <v>4.859528209001525</v>
      </c>
      <c r="AA16" s="27">
        <f t="shared" si="4"/>
        <v>80886.5</v>
      </c>
      <c r="AB16" s="13">
        <f t="shared" si="8"/>
        <v>3140.5</v>
      </c>
      <c r="AC16" s="10">
        <f t="shared" si="5"/>
        <v>0.04039436112468809</v>
      </c>
      <c r="AD16" s="15">
        <f t="shared" si="9"/>
        <v>4.039436112468809</v>
      </c>
    </row>
    <row r="17" spans="1:30" ht="12.75" customHeight="1">
      <c r="A17" s="71"/>
      <c r="B17" s="28" t="s">
        <v>12</v>
      </c>
      <c r="C17" s="47">
        <v>19042</v>
      </c>
      <c r="D17" s="30">
        <v>20632</v>
      </c>
      <c r="E17" s="30">
        <v>1590</v>
      </c>
      <c r="F17" s="33">
        <v>8.349963239155551</v>
      </c>
      <c r="G17" s="38">
        <v>20854</v>
      </c>
      <c r="H17" s="38">
        <v>222</v>
      </c>
      <c r="I17" s="31">
        <v>1.0759984490112446</v>
      </c>
      <c r="J17" s="50"/>
      <c r="K17" s="50"/>
      <c r="L17" s="50"/>
      <c r="M17" s="50"/>
      <c r="N17" s="48">
        <v>21760</v>
      </c>
      <c r="O17" s="37">
        <v>906</v>
      </c>
      <c r="P17" s="34">
        <v>4.344490265656469</v>
      </c>
      <c r="Q17" s="45"/>
      <c r="R17" s="45"/>
      <c r="S17" s="45"/>
      <c r="T17" s="15"/>
      <c r="U17" s="13">
        <f t="shared" si="0"/>
        <v>1590</v>
      </c>
      <c r="V17" s="14">
        <f t="shared" si="1"/>
        <v>0.08349963239155551</v>
      </c>
      <c r="W17" s="15">
        <f t="shared" si="6"/>
        <v>8.349963239155551</v>
      </c>
      <c r="X17" s="13">
        <f t="shared" si="2"/>
        <v>222</v>
      </c>
      <c r="Y17" s="14">
        <f t="shared" si="3"/>
        <v>0.010759984490112447</v>
      </c>
      <c r="Z17" s="15">
        <f t="shared" si="7"/>
        <v>1.0759984490112446</v>
      </c>
      <c r="AA17" s="27">
        <f t="shared" si="4"/>
        <v>21760</v>
      </c>
      <c r="AB17" s="13">
        <f t="shared" si="8"/>
        <v>906</v>
      </c>
      <c r="AC17" s="10">
        <f t="shared" si="5"/>
        <v>0.043444902656564685</v>
      </c>
      <c r="AD17" s="15">
        <f t="shared" si="9"/>
        <v>4.344490265656469</v>
      </c>
    </row>
    <row r="18" spans="1:30" ht="12.75" customHeight="1">
      <c r="A18" s="71"/>
      <c r="B18" s="28" t="s">
        <v>13</v>
      </c>
      <c r="C18" s="47">
        <v>0</v>
      </c>
      <c r="D18" s="30">
        <v>0</v>
      </c>
      <c r="E18" s="30">
        <v>0</v>
      </c>
      <c r="F18" s="33">
        <v>0</v>
      </c>
      <c r="G18" s="38">
        <v>0</v>
      </c>
      <c r="H18" s="38">
        <v>0</v>
      </c>
      <c r="I18" s="31">
        <v>0</v>
      </c>
      <c r="J18" s="50"/>
      <c r="K18" s="50"/>
      <c r="L18" s="50"/>
      <c r="M18" s="50"/>
      <c r="N18" s="48">
        <v>0</v>
      </c>
      <c r="O18" s="37">
        <v>0</v>
      </c>
      <c r="P18" s="34">
        <v>0</v>
      </c>
      <c r="Q18" s="45"/>
      <c r="R18" s="45"/>
      <c r="S18" s="45"/>
      <c r="T18" s="15"/>
      <c r="U18" s="13">
        <f t="shared" si="0"/>
        <v>0</v>
      </c>
      <c r="V18" s="14">
        <v>0</v>
      </c>
      <c r="W18" s="15">
        <f t="shared" si="6"/>
        <v>0</v>
      </c>
      <c r="X18" s="13">
        <f t="shared" si="2"/>
        <v>0</v>
      </c>
      <c r="Y18" s="14">
        <v>0</v>
      </c>
      <c r="Z18" s="15">
        <f t="shared" si="7"/>
        <v>0</v>
      </c>
      <c r="AA18" s="27">
        <f t="shared" si="4"/>
        <v>0</v>
      </c>
      <c r="AB18" s="13">
        <f t="shared" si="8"/>
        <v>0</v>
      </c>
      <c r="AC18" s="10">
        <v>0</v>
      </c>
      <c r="AD18" s="15">
        <f t="shared" si="9"/>
        <v>0</v>
      </c>
    </row>
    <row r="19" spans="1:30" ht="12.75" customHeight="1">
      <c r="A19" s="72"/>
      <c r="B19" s="29" t="s">
        <v>19</v>
      </c>
      <c r="C19" s="22">
        <v>152857</v>
      </c>
      <c r="D19" s="32">
        <v>160453</v>
      </c>
      <c r="E19" s="20">
        <v>7596</v>
      </c>
      <c r="F19" s="21">
        <v>4.96935043864527</v>
      </c>
      <c r="G19" s="39">
        <v>167184</v>
      </c>
      <c r="H19" s="24">
        <v>6731</v>
      </c>
      <c r="I19" s="25">
        <v>4.1949979121611936</v>
      </c>
      <c r="J19" s="51"/>
      <c r="K19" s="51"/>
      <c r="L19" s="51"/>
      <c r="M19" s="51"/>
      <c r="N19" s="49">
        <v>174347.5</v>
      </c>
      <c r="O19" s="35">
        <v>7163.5</v>
      </c>
      <c r="P19" s="36">
        <v>4.284799980859413</v>
      </c>
      <c r="Q19" s="46"/>
      <c r="R19" s="46"/>
      <c r="S19" s="46"/>
      <c r="T19" s="15"/>
      <c r="U19" s="13">
        <f t="shared" si="0"/>
        <v>7596</v>
      </c>
      <c r="V19" s="14">
        <f>(D19-C19)/C19</f>
        <v>0.049693504386452696</v>
      </c>
      <c r="W19" s="15">
        <f t="shared" si="6"/>
        <v>4.96935043864527</v>
      </c>
      <c r="X19" s="13">
        <f t="shared" si="2"/>
        <v>6731</v>
      </c>
      <c r="Y19" s="14">
        <f>(G19-D19)/D19</f>
        <v>0.041949979121611934</v>
      </c>
      <c r="Z19" s="15">
        <f t="shared" si="7"/>
        <v>4.1949979121611936</v>
      </c>
      <c r="AA19" s="27">
        <f t="shared" si="4"/>
        <v>174347.5</v>
      </c>
      <c r="AB19" s="13">
        <f t="shared" si="8"/>
        <v>7163.5</v>
      </c>
      <c r="AC19" s="10">
        <f>(AA19-G19)/G19</f>
        <v>0.04284799980859413</v>
      </c>
      <c r="AD19" s="15">
        <f t="shared" si="9"/>
        <v>4.284799980859413</v>
      </c>
    </row>
    <row r="20" spans="1:7" ht="12.75" customHeight="1">
      <c r="A20" s="9"/>
      <c r="C20" s="11"/>
      <c r="G20" s="12"/>
    </row>
    <row r="21" ht="12.75" customHeight="1">
      <c r="H21" s="13"/>
    </row>
  </sheetData>
  <sheetProtection/>
  <mergeCells count="15">
    <mergeCell ref="X10:Z10"/>
    <mergeCell ref="U10:W10"/>
    <mergeCell ref="E9:F9"/>
    <mergeCell ref="D9:D10"/>
    <mergeCell ref="G9:G10"/>
    <mergeCell ref="H9:I9"/>
    <mergeCell ref="N9:N10"/>
    <mergeCell ref="O9:P9"/>
    <mergeCell ref="B9:B10"/>
    <mergeCell ref="A5:K6"/>
    <mergeCell ref="A1:K3"/>
    <mergeCell ref="A10:A19"/>
    <mergeCell ref="C9:C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44.7109375" style="0" bestFit="1" customWidth="1"/>
  </cols>
  <sheetData>
    <row r="1" spans="1:5" ht="12.75">
      <c r="A1" s="3" t="s">
        <v>0</v>
      </c>
      <c r="B1" s="4" t="s">
        <v>1</v>
      </c>
      <c r="C1" s="4" t="s">
        <v>2</v>
      </c>
      <c r="D1" s="4" t="s">
        <v>3</v>
      </c>
      <c r="E1" s="3" t="s">
        <v>4</v>
      </c>
    </row>
    <row r="2" spans="1:5" ht="12.75">
      <c r="A2" s="5" t="s">
        <v>6</v>
      </c>
      <c r="B2" s="6">
        <v>51413</v>
      </c>
      <c r="C2" s="6">
        <v>53341</v>
      </c>
      <c r="D2" s="6">
        <v>55933</v>
      </c>
      <c r="E2" s="6">
        <v>55933</v>
      </c>
    </row>
    <row r="3" spans="1:5" ht="12.75">
      <c r="A3" s="5" t="s">
        <v>7</v>
      </c>
      <c r="B3" s="6">
        <v>8686</v>
      </c>
      <c r="C3" s="6">
        <v>9868</v>
      </c>
      <c r="D3" s="6">
        <v>10043</v>
      </c>
      <c r="E3" s="6">
        <v>10043</v>
      </c>
    </row>
    <row r="4" spans="1:5" ht="12.75">
      <c r="A4" s="5" t="s">
        <v>8</v>
      </c>
      <c r="B4" s="6">
        <v>278</v>
      </c>
      <c r="C4" s="6">
        <v>357</v>
      </c>
      <c r="D4" s="6">
        <v>441</v>
      </c>
      <c r="E4" s="6">
        <v>441</v>
      </c>
    </row>
    <row r="5" spans="1:5" ht="12.75">
      <c r="A5" s="5" t="s">
        <v>9</v>
      </c>
      <c r="B5" s="6">
        <v>299</v>
      </c>
      <c r="C5" s="6">
        <v>317</v>
      </c>
      <c r="D5" s="6">
        <v>323</v>
      </c>
      <c r="E5" s="6">
        <v>323</v>
      </c>
    </row>
    <row r="6" spans="1:5" ht="12.75">
      <c r="A6" s="5" t="s">
        <v>10</v>
      </c>
      <c r="B6" s="6">
        <v>1674</v>
      </c>
      <c r="C6" s="6">
        <v>1795</v>
      </c>
      <c r="D6" s="6">
        <v>1844</v>
      </c>
      <c r="E6" s="6">
        <v>1844</v>
      </c>
    </row>
    <row r="7" spans="1:5" ht="12.75">
      <c r="A7" s="5" t="s">
        <v>11</v>
      </c>
      <c r="B7" s="6">
        <v>71465</v>
      </c>
      <c r="C7" s="6">
        <v>74143</v>
      </c>
      <c r="D7" s="6">
        <v>77746</v>
      </c>
      <c r="E7" s="6">
        <v>77746</v>
      </c>
    </row>
    <row r="8" spans="1:5" ht="12.75">
      <c r="A8" s="5" t="s">
        <v>12</v>
      </c>
      <c r="B8" s="6">
        <v>19042</v>
      </c>
      <c r="C8" s="6">
        <v>20632</v>
      </c>
      <c r="D8" s="6">
        <v>20854</v>
      </c>
      <c r="E8" s="6">
        <v>20854</v>
      </c>
    </row>
    <row r="9" spans="1:5" ht="12.75">
      <c r="A9" s="7" t="s">
        <v>4</v>
      </c>
      <c r="B9" s="8">
        <v>152857</v>
      </c>
      <c r="C9" s="8">
        <v>160453</v>
      </c>
      <c r="D9" s="8">
        <v>167184</v>
      </c>
      <c r="E9" s="8">
        <v>167184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PLANIFICACION</dc:creator>
  <cp:keywords/>
  <dc:description/>
  <cp:lastModifiedBy>Luffi</cp:lastModifiedBy>
  <cp:lastPrinted>2016-09-14T16:42:18Z</cp:lastPrinted>
  <dcterms:created xsi:type="dcterms:W3CDTF">2016-09-09T23:29:24Z</dcterms:created>
  <dcterms:modified xsi:type="dcterms:W3CDTF">2017-04-20T01:25:35Z</dcterms:modified>
  <cp:category/>
  <cp:version/>
  <cp:contentType/>
  <cp:contentStatus/>
</cp:coreProperties>
</file>